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REMS_2014-15" sheetId="1" r:id="rId1"/>
  </sheets>
  <definedNames>
    <definedName name="_xlnm.Print_Titles" localSheetId="0">'REMS_2014-15'!$A:$D,'REMS_2014-15'!$1:$2</definedName>
  </definedNames>
  <calcPr calcId="125725"/>
</workbook>
</file>

<file path=xl/calcChain.xml><?xml version="1.0" encoding="utf-8"?>
<calcChain xmlns="http://schemas.openxmlformats.org/spreadsheetml/2006/main">
  <c r="AX9" i="1"/>
  <c r="AX7"/>
  <c r="BP9"/>
  <c r="BP6"/>
  <c r="BP5"/>
  <c r="BD9"/>
  <c r="BD5"/>
  <c r="X9"/>
  <c r="X5"/>
  <c r="Z9"/>
  <c r="Z5"/>
  <c r="AT9"/>
  <c r="AT5"/>
  <c r="AX5"/>
  <c r="BF4"/>
  <c r="BD4"/>
  <c r="BD7"/>
  <c r="V9"/>
  <c r="BT6"/>
  <c r="BR6"/>
  <c r="AV5"/>
  <c r="AP5"/>
  <c r="AL5"/>
  <c r="AF5"/>
  <c r="T5"/>
  <c r="H6"/>
  <c r="CH10"/>
  <c r="CF9" l="1"/>
  <c r="CJ9" s="1"/>
  <c r="CD8"/>
  <c r="CB8"/>
  <c r="BZ8"/>
  <c r="BX8"/>
  <c r="BV8"/>
  <c r="BT8"/>
  <c r="BR8"/>
  <c r="BP8"/>
  <c r="BN8"/>
  <c r="BL8"/>
  <c r="BJ8"/>
  <c r="BH8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CD6"/>
  <c r="CB6"/>
  <c r="BZ6"/>
  <c r="BX6"/>
  <c r="BV6"/>
  <c r="BN6"/>
  <c r="BL6"/>
  <c r="BJ6"/>
  <c r="BH6"/>
  <c r="BF6"/>
  <c r="BD6"/>
  <c r="BB6"/>
  <c r="AZ6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F6"/>
  <c r="F3"/>
  <c r="H3"/>
  <c r="J3"/>
  <c r="L3"/>
  <c r="N3"/>
  <c r="P3"/>
  <c r="R3"/>
  <c r="T3"/>
  <c r="V3"/>
  <c r="X3"/>
  <c r="Z3"/>
  <c r="AB3"/>
  <c r="AD3"/>
  <c r="AF3"/>
  <c r="AH3"/>
  <c r="AJ3"/>
  <c r="AL3"/>
  <c r="AN3"/>
  <c r="AP3"/>
  <c r="AR3"/>
  <c r="AT3"/>
  <c r="AV3"/>
  <c r="AV10" s="1"/>
  <c r="AX3"/>
  <c r="AZ3"/>
  <c r="BB3"/>
  <c r="BD3"/>
  <c r="BF3"/>
  <c r="BH3"/>
  <c r="BJ3"/>
  <c r="BL3"/>
  <c r="BN3"/>
  <c r="BP3"/>
  <c r="BR3"/>
  <c r="BT3"/>
  <c r="BV3"/>
  <c r="BX3"/>
  <c r="BZ3"/>
  <c r="CB3"/>
  <c r="CD3"/>
  <c r="CJ17"/>
  <c r="CJ18"/>
  <c r="CD7"/>
  <c r="CB7"/>
  <c r="BZ7"/>
  <c r="BX7"/>
  <c r="BV7"/>
  <c r="BT7"/>
  <c r="BR7"/>
  <c r="BP7"/>
  <c r="BN7"/>
  <c r="BL7"/>
  <c r="BJ7"/>
  <c r="BH7"/>
  <c r="BB7"/>
  <c r="AZ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F7"/>
  <c r="CF19"/>
  <c r="CD19"/>
  <c r="CB19"/>
  <c r="BX19"/>
  <c r="BV19"/>
  <c r="BT19"/>
  <c r="BR19"/>
  <c r="BP19"/>
  <c r="BN19"/>
  <c r="BL19"/>
  <c r="BJ19"/>
  <c r="BH19"/>
  <c r="BF19"/>
  <c r="BD19"/>
  <c r="BB19"/>
  <c r="AZ19"/>
  <c r="AX19"/>
  <c r="AV19"/>
  <c r="AT19"/>
  <c r="AR19"/>
  <c r="AP19"/>
  <c r="AN19"/>
  <c r="AJ19"/>
  <c r="AH19"/>
  <c r="AF19"/>
  <c r="AD19"/>
  <c r="AB19"/>
  <c r="Z19"/>
  <c r="X19"/>
  <c r="V19"/>
  <c r="T19"/>
  <c r="R19"/>
  <c r="P19"/>
  <c r="N19"/>
  <c r="L19"/>
  <c r="J19"/>
  <c r="H19"/>
  <c r="F19"/>
  <c r="CJ16"/>
  <c r="CJ15"/>
  <c r="CH14"/>
  <c r="CH19" s="1"/>
  <c r="BZ14"/>
  <c r="BZ19" s="1"/>
  <c r="AL14"/>
  <c r="AL19" s="1"/>
  <c r="CJ13"/>
  <c r="CE7"/>
  <c r="CI7" s="1"/>
  <c r="CE5"/>
  <c r="CI5" s="1"/>
  <c r="CD5"/>
  <c r="CB5"/>
  <c r="BZ5"/>
  <c r="BX5"/>
  <c r="BV5"/>
  <c r="BN5"/>
  <c r="BL5"/>
  <c r="BJ5"/>
  <c r="BH5"/>
  <c r="BB5"/>
  <c r="AZ5"/>
  <c r="AR5"/>
  <c r="AN5"/>
  <c r="AJ5"/>
  <c r="AH5"/>
  <c r="AD5"/>
  <c r="AB5"/>
  <c r="R5"/>
  <c r="P5"/>
  <c r="N5"/>
  <c r="L5"/>
  <c r="J5"/>
  <c r="F5"/>
  <c r="CD4"/>
  <c r="CB4"/>
  <c r="BZ4"/>
  <c r="BX4"/>
  <c r="BV4"/>
  <c r="BT4"/>
  <c r="BR4"/>
  <c r="BP4"/>
  <c r="BN4"/>
  <c r="BL4"/>
  <c r="BJ4"/>
  <c r="BH4"/>
  <c r="BB4"/>
  <c r="AZ4"/>
  <c r="AX4"/>
  <c r="AV4"/>
  <c r="AT4"/>
  <c r="AR4"/>
  <c r="AP4"/>
  <c r="AN4"/>
  <c r="AL4"/>
  <c r="AJ4"/>
  <c r="AH4"/>
  <c r="AF4"/>
  <c r="AD4"/>
  <c r="AB4"/>
  <c r="Z4"/>
  <c r="W4"/>
  <c r="CE4" s="1"/>
  <c r="CI4" s="1"/>
  <c r="V4"/>
  <c r="T4"/>
  <c r="R4"/>
  <c r="P4"/>
  <c r="N4"/>
  <c r="L4"/>
  <c r="J4"/>
  <c r="H4"/>
  <c r="F4"/>
  <c r="BD10" l="1"/>
  <c r="X10"/>
  <c r="BF10"/>
  <c r="Z10"/>
  <c r="BZ10"/>
  <c r="BJ10"/>
  <c r="AT10"/>
  <c r="AD10"/>
  <c r="N10"/>
  <c r="CB10"/>
  <c r="AF10"/>
  <c r="CD10"/>
  <c r="BN10"/>
  <c r="AX10"/>
  <c r="AX20" s="1"/>
  <c r="AH10"/>
  <c r="R10"/>
  <c r="BL10"/>
  <c r="P10"/>
  <c r="BP10"/>
  <c r="AZ10"/>
  <c r="AJ10"/>
  <c r="T10"/>
  <c r="BR10"/>
  <c r="BB10"/>
  <c r="AL10"/>
  <c r="V10"/>
  <c r="F10"/>
  <c r="BT10"/>
  <c r="AN10"/>
  <c r="H10"/>
  <c r="BV10"/>
  <c r="AP10"/>
  <c r="J10"/>
  <c r="BX10"/>
  <c r="BH10"/>
  <c r="AR10"/>
  <c r="AB10"/>
  <c r="L10"/>
  <c r="CJ14"/>
  <c r="CJ19" s="1"/>
  <c r="CH20"/>
  <c r="BX20"/>
  <c r="BH20"/>
  <c r="AB20"/>
  <c r="CF7"/>
  <c r="CJ7" s="1"/>
  <c r="X4"/>
  <c r="CF4" s="1"/>
  <c r="CJ4" s="1"/>
  <c r="CF5"/>
  <c r="CJ5" l="1"/>
  <c r="AR20"/>
  <c r="Z20"/>
  <c r="CD20"/>
  <c r="BN20"/>
  <c r="AP20"/>
  <c r="AN20"/>
  <c r="BT20"/>
  <c r="J20"/>
  <c r="T20"/>
  <c r="CB20"/>
  <c r="AZ20"/>
  <c r="H20"/>
  <c r="L20"/>
  <c r="BF20"/>
  <c r="BP20"/>
  <c r="BD20"/>
  <c r="AH20"/>
  <c r="BJ20"/>
  <c r="N20"/>
  <c r="P20"/>
  <c r="AD20"/>
  <c r="BL20"/>
  <c r="V20"/>
  <c r="AF20" l="1"/>
  <c r="BZ20"/>
  <c r="BV20"/>
  <c r="BB20"/>
  <c r="AJ20"/>
  <c r="BR20"/>
  <c r="AT20"/>
  <c r="AL20"/>
  <c r="AV20"/>
  <c r="R20"/>
  <c r="CF6"/>
  <c r="F20"/>
  <c r="CE6"/>
  <c r="CI6" s="1"/>
  <c r="CF3"/>
  <c r="CE3"/>
  <c r="CI3" s="1"/>
  <c r="CJ6" l="1"/>
  <c r="X20"/>
  <c r="CF8"/>
  <c r="CJ8" s="1"/>
  <c r="CE8"/>
  <c r="CI8" s="1"/>
  <c r="CJ3"/>
  <c r="CJ10" l="1"/>
  <c r="CJ20" s="1"/>
  <c r="CF10"/>
  <c r="CF20" s="1"/>
</calcChain>
</file>

<file path=xl/sharedStrings.xml><?xml version="1.0" encoding="utf-8"?>
<sst xmlns="http://schemas.openxmlformats.org/spreadsheetml/2006/main" count="171" uniqueCount="74">
  <si>
    <t>S. No.</t>
  </si>
  <si>
    <t xml:space="preserve">Activities </t>
  </si>
  <si>
    <t>Unit Cost</t>
  </si>
  <si>
    <t>Unit Description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</si>
  <si>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</si>
  <si>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</si>
  <si>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</si>
  <si>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</si>
  <si>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</si>
  <si>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</si>
  <si>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</si>
  <si>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</si>
  <si>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</si>
  <si>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</si>
  <si>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</si>
  <si>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</si>
  <si>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</si>
  <si>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</si>
  <si>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</si>
  <si>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</si>
  <si>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</si>
  <si>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</si>
  <si>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</si>
  <si>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</si>
  <si>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</si>
  <si>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</si>
  <si>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</si>
  <si>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 xml:space="preserve">Nalanda </t>
  </si>
  <si>
    <t xml:space="preserve"> Nawada </t>
  </si>
  <si>
    <t>Patna(Rural)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</si>
  <si>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</si>
  <si>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</si>
  <si>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</si>
  <si>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</si>
  <si>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</si>
  <si>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</si>
  <si>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</si>
  <si>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</si>
  <si>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</si>
  <si>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</si>
  <si>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</si>
  <si>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</si>
  <si>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</si>
  <si>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District Total</t>
  </si>
  <si>
    <t>SLO</t>
  </si>
  <si>
    <t>Grand Total</t>
  </si>
  <si>
    <t>Remarks</t>
  </si>
  <si>
    <t>Research, Evaluation, Monitoring &amp; Supervision</t>
  </si>
  <si>
    <t>Phy.</t>
  </si>
  <si>
    <t>Fin.</t>
  </si>
  <si>
    <t xml:space="preserve">Phy. </t>
  </si>
  <si>
    <t>Per School/ Section</t>
  </si>
  <si>
    <t>s</t>
  </si>
  <si>
    <t>Per School</t>
  </si>
  <si>
    <t>Action Research</t>
  </si>
  <si>
    <t>r</t>
  </si>
  <si>
    <t>State Level Activities</t>
  </si>
  <si>
    <t>SCPCR related activities</t>
  </si>
  <si>
    <t>On going Research Evaluation Studies of FY 2013-14</t>
  </si>
  <si>
    <t xml:space="preserve">Research Studies </t>
  </si>
  <si>
    <t>Per District</t>
  </si>
  <si>
    <t>Mapping of Schools - Patna (U)</t>
  </si>
  <si>
    <t>Continuous and Comprehensive Evaluation (CCE)</t>
  </si>
  <si>
    <t>Per Distrcit</t>
  </si>
  <si>
    <t xml:space="preserve">Tracking of Children (Balpanji) </t>
  </si>
  <si>
    <t>Quality Monitoring Tools (QMT)</t>
  </si>
  <si>
    <t xml:space="preserve">U-DISE for all types of schools (Recognized as well as Unrecognized) </t>
  </si>
  <si>
    <t>Performance Indicators of Teachers (PINDICs)</t>
  </si>
  <si>
    <t>3rd Party Evaluation of Civil Works</t>
  </si>
  <si>
    <t>5% Sample Checking of U-DISE Data</t>
  </si>
  <si>
    <t>Sub Total - District</t>
  </si>
  <si>
    <t xml:space="preserve">State Level Achievement Survey </t>
  </si>
  <si>
    <t>Sub-Total - State Level Office</t>
  </si>
  <si>
    <t>Others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</si>
</sst>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00"/>
    <numFmt numFmtId="166" formatCode="0.000000"/>
    <numFmt numFmtId="167" formatCode="0.0000;[Red]0.0000"/>
    <numFmt numFmtId="168" formatCode="_(* #,##0.00_);_(* \(#,##0.00\);_(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2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164" fontId="2" fillId="7" borderId="6" xfId="0" applyNumberFormat="1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9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2" xfId="6"/>
    <cellStyle name="Normal 2 2" xfId="7"/>
    <cellStyle name="Percent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8"/>
  <sheetViews>
    <sheetView tabSelected="1" view="pageBreakPreview" zoomScaleSheetLayoutView="91" workbookViewId="0">
      <pane xSplit="4" ySplit="2" topLeftCell="CD3" activePane="bottomRight" state="frozen"/>
      <selection pane="topRight" activeCell="E1" sqref="E1"/>
      <selection pane="bottomLeft" activeCell="A5" sqref="A5"/>
      <selection pane="bottomRight" activeCell="AX10" sqref="AX10"/>
    </sheetView>
  </sheetViews>
  <sheetFormatPr defaultRowHeight="12.75"/>
  <cols>
    <col min="1" max="1" width="6.7109375" style="2" customWidth="1"/>
    <col min="2" max="2" width="42.28515625" style="2" customWidth="1"/>
    <col min="3" max="3" width="10.42578125" style="2" customWidth="1"/>
    <col min="4" max="4" width="13.42578125" style="2" customWidth="1"/>
    <col min="5" max="5" width="11" style="2" customWidth="1"/>
    <col min="6" max="6" width="15.28515625" style="2" customWidth="1"/>
    <col min="7" max="8" width="14.85546875" style="2" customWidth="1"/>
    <col min="9" max="9" width="12.7109375" style="2" customWidth="1"/>
    <col min="10" max="46" width="11.85546875" style="2" customWidth="1"/>
    <col min="47" max="48" width="15" style="2" customWidth="1"/>
    <col min="49" max="82" width="11.85546875" style="2" customWidth="1"/>
    <col min="83" max="83" width="13" style="2" customWidth="1"/>
    <col min="84" max="84" width="12.85546875" style="2" customWidth="1"/>
    <col min="85" max="86" width="11.85546875" style="2" customWidth="1"/>
    <col min="87" max="87" width="15.7109375" style="2" bestFit="1" customWidth="1"/>
    <col min="88" max="88" width="11.85546875" style="2" customWidth="1"/>
    <col min="89" max="89" width="10.85546875" style="2" customWidth="1"/>
    <col min="90" max="90" width="10.5703125" style="2" bestFit="1" customWidth="1"/>
    <col min="91" max="91" width="9.5703125" style="2" bestFit="1" customWidth="1"/>
    <col min="92" max="16384" width="9.140625" style="2"/>
  </cols>
  <sheetData>
    <row r="1" spans="1:92" ht="30" customHeight="1">
      <c r="A1" s="50" t="s">
        <v>0</v>
      </c>
      <c r="B1" s="1" t="s">
        <v>1</v>
      </c>
      <c r="C1" s="51" t="s">
        <v>2</v>
      </c>
      <c r="D1" s="51" t="s">
        <v>3</v>
      </c>
      <c r="E1" s="49" t="s">
        <v>4</v>
      </c>
      <c r="F1" s="49"/>
      <c r="G1" s="49" t="s">
        <v>5</v>
      </c>
      <c r="H1" s="49"/>
      <c r="I1" s="49" t="s">
        <v>6</v>
      </c>
      <c r="J1" s="49"/>
      <c r="K1" s="48" t="s">
        <v>7</v>
      </c>
      <c r="L1" s="48"/>
      <c r="M1" s="49" t="s">
        <v>8</v>
      </c>
      <c r="N1" s="49"/>
      <c r="O1" s="49" t="s">
        <v>9</v>
      </c>
      <c r="P1" s="49"/>
      <c r="Q1" s="49" t="s">
        <v>10</v>
      </c>
      <c r="R1" s="49"/>
      <c r="S1" s="48" t="s">
        <v>11</v>
      </c>
      <c r="T1" s="48"/>
      <c r="U1" s="48" t="s">
        <v>12</v>
      </c>
      <c r="V1" s="48"/>
      <c r="W1" s="49" t="s">
        <v>13</v>
      </c>
      <c r="X1" s="49"/>
      <c r="Y1" s="49" t="s">
        <v>14</v>
      </c>
      <c r="Z1" s="49"/>
      <c r="AA1" s="48" t="s">
        <v>15</v>
      </c>
      <c r="AB1" s="48"/>
      <c r="AC1" s="49" t="s">
        <v>16</v>
      </c>
      <c r="AD1" s="49"/>
      <c r="AE1" s="49" t="s">
        <v>17</v>
      </c>
      <c r="AF1" s="49"/>
      <c r="AG1" s="53" t="s">
        <v>18</v>
      </c>
      <c r="AH1" s="53"/>
      <c r="AI1" s="49" t="s">
        <v>19</v>
      </c>
      <c r="AJ1" s="49"/>
      <c r="AK1" s="49" t="s">
        <v>20</v>
      </c>
      <c r="AL1" s="49"/>
      <c r="AM1" s="48" t="s">
        <v>21</v>
      </c>
      <c r="AN1" s="48"/>
      <c r="AO1" s="48" t="s">
        <v>22</v>
      </c>
      <c r="AP1" s="48"/>
      <c r="AQ1" s="49" t="s">
        <v>23</v>
      </c>
      <c r="AR1" s="49"/>
      <c r="AS1" s="49" t="s">
        <v>24</v>
      </c>
      <c r="AT1" s="49"/>
      <c r="AU1" s="49" t="s">
        <v>25</v>
      </c>
      <c r="AV1" s="49"/>
      <c r="AW1" s="49" t="s">
        <v>26</v>
      </c>
      <c r="AX1" s="49"/>
      <c r="AY1" s="49" t="s">
        <v>27</v>
      </c>
      <c r="AZ1" s="49"/>
      <c r="BA1" s="49" t="s">
        <v>28</v>
      </c>
      <c r="BB1" s="49"/>
      <c r="BC1" s="49" t="s">
        <v>29</v>
      </c>
      <c r="BD1" s="49"/>
      <c r="BE1" s="49" t="s">
        <v>30</v>
      </c>
      <c r="BF1" s="49"/>
      <c r="BG1" s="49" t="s">
        <v>31</v>
      </c>
      <c r="BH1" s="49"/>
      <c r="BI1" s="53" t="s">
        <v>32</v>
      </c>
      <c r="BJ1" s="53"/>
      <c r="BK1" s="49" t="s">
        <v>33</v>
      </c>
      <c r="BL1" s="49"/>
      <c r="BM1" s="53" t="s">
        <v>34</v>
      </c>
      <c r="BN1" s="53"/>
      <c r="BO1" s="48" t="s">
        <v>35</v>
      </c>
      <c r="BP1" s="48"/>
      <c r="BQ1" s="53" t="s">
        <v>36</v>
      </c>
      <c r="BR1" s="53"/>
      <c r="BS1" s="49" t="s">
        <v>37</v>
      </c>
      <c r="BT1" s="49"/>
      <c r="BU1" s="49" t="s">
        <v>38</v>
      </c>
      <c r="BV1" s="49"/>
      <c r="BW1" s="49" t="s">
        <v>39</v>
      </c>
      <c r="BX1" s="49"/>
      <c r="BY1" s="59" t="s">
        <v>40</v>
      </c>
      <c r="BZ1" s="60"/>
      <c r="CA1" s="61" t="s">
        <v>41</v>
      </c>
      <c r="CB1" s="62"/>
      <c r="CC1" s="59" t="s">
        <v>42</v>
      </c>
      <c r="CD1" s="60"/>
      <c r="CE1" s="57" t="s">
        <v>43</v>
      </c>
      <c r="CF1" s="58"/>
      <c r="CG1" s="50" t="s">
        <v>44</v>
      </c>
      <c r="CH1" s="50"/>
      <c r="CI1" s="50" t="s">
        <v>45</v>
      </c>
      <c r="CJ1" s="50"/>
      <c r="CK1" s="51" t="s">
        <v>46</v>
      </c>
    </row>
    <row r="2" spans="1:92" ht="25.5">
      <c r="A2" s="50"/>
      <c r="B2" s="1" t="s">
        <v>47</v>
      </c>
      <c r="C2" s="52"/>
      <c r="D2" s="52"/>
      <c r="E2" s="1" t="s">
        <v>48</v>
      </c>
      <c r="F2" s="1" t="s">
        <v>49</v>
      </c>
      <c r="G2" s="1" t="s">
        <v>48</v>
      </c>
      <c r="H2" s="1" t="s">
        <v>49</v>
      </c>
      <c r="I2" s="1" t="s">
        <v>48</v>
      </c>
      <c r="J2" s="1" t="s">
        <v>49</v>
      </c>
      <c r="K2" s="1" t="s">
        <v>48</v>
      </c>
      <c r="L2" s="1" t="s">
        <v>49</v>
      </c>
      <c r="M2" s="1" t="s">
        <v>48</v>
      </c>
      <c r="N2" s="1" t="s">
        <v>49</v>
      </c>
      <c r="O2" s="1" t="s">
        <v>48</v>
      </c>
      <c r="P2" s="1" t="s">
        <v>49</v>
      </c>
      <c r="Q2" s="1" t="s">
        <v>48</v>
      </c>
      <c r="R2" s="1" t="s">
        <v>49</v>
      </c>
      <c r="S2" s="1" t="s">
        <v>48</v>
      </c>
      <c r="T2" s="1" t="s">
        <v>49</v>
      </c>
      <c r="U2" s="1" t="s">
        <v>48</v>
      </c>
      <c r="V2" s="1" t="s">
        <v>49</v>
      </c>
      <c r="W2" s="1" t="s">
        <v>48</v>
      </c>
      <c r="X2" s="1" t="s">
        <v>49</v>
      </c>
      <c r="Y2" s="1" t="s">
        <v>48</v>
      </c>
      <c r="Z2" s="1" t="s">
        <v>49</v>
      </c>
      <c r="AA2" s="1" t="s">
        <v>48</v>
      </c>
      <c r="AB2" s="1" t="s">
        <v>49</v>
      </c>
      <c r="AC2" s="1" t="s">
        <v>48</v>
      </c>
      <c r="AD2" s="1" t="s">
        <v>49</v>
      </c>
      <c r="AE2" s="1" t="s">
        <v>48</v>
      </c>
      <c r="AF2" s="1" t="s">
        <v>49</v>
      </c>
      <c r="AG2" s="1" t="s">
        <v>48</v>
      </c>
      <c r="AH2" s="1" t="s">
        <v>49</v>
      </c>
      <c r="AI2" s="1" t="s">
        <v>48</v>
      </c>
      <c r="AJ2" s="1" t="s">
        <v>49</v>
      </c>
      <c r="AK2" s="1" t="s">
        <v>48</v>
      </c>
      <c r="AL2" s="1" t="s">
        <v>49</v>
      </c>
      <c r="AM2" s="1" t="s">
        <v>48</v>
      </c>
      <c r="AN2" s="1" t="s">
        <v>49</v>
      </c>
      <c r="AO2" s="1" t="s">
        <v>48</v>
      </c>
      <c r="AP2" s="1" t="s">
        <v>49</v>
      </c>
      <c r="AQ2" s="1" t="s">
        <v>48</v>
      </c>
      <c r="AR2" s="1" t="s">
        <v>49</v>
      </c>
      <c r="AS2" s="1" t="s">
        <v>48</v>
      </c>
      <c r="AT2" s="1" t="s">
        <v>49</v>
      </c>
      <c r="AU2" s="1" t="s">
        <v>48</v>
      </c>
      <c r="AV2" s="1" t="s">
        <v>49</v>
      </c>
      <c r="AW2" s="1" t="s">
        <v>48</v>
      </c>
      <c r="AX2" s="1" t="s">
        <v>49</v>
      </c>
      <c r="AY2" s="1" t="s">
        <v>48</v>
      </c>
      <c r="AZ2" s="1" t="s">
        <v>49</v>
      </c>
      <c r="BA2" s="1" t="s">
        <v>48</v>
      </c>
      <c r="BB2" s="1" t="s">
        <v>49</v>
      </c>
      <c r="BC2" s="1" t="s">
        <v>48</v>
      </c>
      <c r="BD2" s="1" t="s">
        <v>49</v>
      </c>
      <c r="BE2" s="1" t="s">
        <v>48</v>
      </c>
      <c r="BF2" s="1" t="s">
        <v>49</v>
      </c>
      <c r="BG2" s="1" t="s">
        <v>48</v>
      </c>
      <c r="BH2" s="1" t="s">
        <v>49</v>
      </c>
      <c r="BI2" s="1" t="s">
        <v>48</v>
      </c>
      <c r="BJ2" s="1" t="s">
        <v>49</v>
      </c>
      <c r="BK2" s="1" t="s">
        <v>48</v>
      </c>
      <c r="BL2" s="1" t="s">
        <v>49</v>
      </c>
      <c r="BM2" s="1" t="s">
        <v>48</v>
      </c>
      <c r="BN2" s="1" t="s">
        <v>49</v>
      </c>
      <c r="BO2" s="1" t="s">
        <v>48</v>
      </c>
      <c r="BP2" s="1" t="s">
        <v>49</v>
      </c>
      <c r="BQ2" s="1" t="s">
        <v>48</v>
      </c>
      <c r="BR2" s="1" t="s">
        <v>49</v>
      </c>
      <c r="BS2" s="1" t="s">
        <v>48</v>
      </c>
      <c r="BT2" s="1" t="s">
        <v>49</v>
      </c>
      <c r="BU2" s="1" t="s">
        <v>48</v>
      </c>
      <c r="BV2" s="1" t="s">
        <v>49</v>
      </c>
      <c r="BW2" s="1" t="s">
        <v>48</v>
      </c>
      <c r="BX2" s="1" t="s">
        <v>49</v>
      </c>
      <c r="BY2" s="1" t="s">
        <v>48</v>
      </c>
      <c r="BZ2" s="1" t="s">
        <v>49</v>
      </c>
      <c r="CA2" s="1" t="s">
        <v>48</v>
      </c>
      <c r="CB2" s="1" t="s">
        <v>49</v>
      </c>
      <c r="CC2" s="1" t="s">
        <v>48</v>
      </c>
      <c r="CD2" s="1" t="s">
        <v>49</v>
      </c>
      <c r="CE2" s="1" t="s">
        <v>50</v>
      </c>
      <c r="CF2" s="1" t="s">
        <v>49</v>
      </c>
      <c r="CG2" s="1" t="s">
        <v>48</v>
      </c>
      <c r="CH2" s="1" t="s">
        <v>49</v>
      </c>
      <c r="CI2" s="1" t="s">
        <v>48</v>
      </c>
      <c r="CJ2" s="1" t="s">
        <v>49</v>
      </c>
      <c r="CK2" s="52"/>
    </row>
    <row r="3" spans="1:92" ht="25.5">
      <c r="A3" s="3">
        <v>10.01</v>
      </c>
      <c r="B3" s="4" t="s">
        <v>62</v>
      </c>
      <c r="C3" s="5">
        <v>1E-3</v>
      </c>
      <c r="D3" s="6" t="s">
        <v>51</v>
      </c>
      <c r="E3" s="7">
        <v>2872</v>
      </c>
      <c r="F3" s="8">
        <f t="shared" ref="F3:F5" si="0">C3*E3</f>
        <v>2.8719999999999999</v>
      </c>
      <c r="G3" s="7">
        <v>765</v>
      </c>
      <c r="H3" s="8">
        <f t="shared" ref="H3:H4" si="1">C3*G3</f>
        <v>0.76500000000000001</v>
      </c>
      <c r="I3" s="7">
        <v>3246</v>
      </c>
      <c r="J3" s="8">
        <f t="shared" ref="J3:J5" si="2">C3*I3</f>
        <v>3.246</v>
      </c>
      <c r="K3" s="7">
        <v>2974</v>
      </c>
      <c r="L3" s="8">
        <f t="shared" ref="L3:L5" si="3">C3*K3</f>
        <v>2.9740000000000002</v>
      </c>
      <c r="M3" s="7">
        <v>2317</v>
      </c>
      <c r="N3" s="8">
        <f t="shared" ref="N3:N5" si="4">C3*M3</f>
        <v>2.3170000000000002</v>
      </c>
      <c r="O3" s="7">
        <v>2872</v>
      </c>
      <c r="P3" s="8">
        <f t="shared" ref="P3:P5" si="5">C3*O3</f>
        <v>2.8719999999999999</v>
      </c>
      <c r="Q3" s="7">
        <v>2897</v>
      </c>
      <c r="R3" s="8">
        <f t="shared" ref="R3:R5" si="6">C3*Q3</f>
        <v>2.8970000000000002</v>
      </c>
      <c r="S3" s="7">
        <v>1687</v>
      </c>
      <c r="T3" s="8">
        <f t="shared" ref="T3:T4" si="7">C3*S3</f>
        <v>1.6870000000000001</v>
      </c>
      <c r="U3" s="7">
        <v>3536</v>
      </c>
      <c r="V3" s="8">
        <f t="shared" ref="V3:V5" si="8">C3*U3</f>
        <v>3.536</v>
      </c>
      <c r="W3" s="7">
        <v>4778</v>
      </c>
      <c r="X3" s="8">
        <f t="shared" ref="X3:X5" si="9">C3*W3</f>
        <v>4.7780000000000005</v>
      </c>
      <c r="Y3" s="7">
        <v>4607</v>
      </c>
      <c r="Z3" s="9">
        <f t="shared" ref="Z3:Z5" si="10">C3*Y3</f>
        <v>4.6070000000000002</v>
      </c>
      <c r="AA3" s="7">
        <v>2517</v>
      </c>
      <c r="AB3" s="8">
        <f t="shared" ref="AB3:AB5" si="11">C3*AA3</f>
        <v>2.5169999999999999</v>
      </c>
      <c r="AC3" s="7">
        <v>2568</v>
      </c>
      <c r="AD3" s="8">
        <f t="shared" ref="AD3:AD5" si="12">C3*AC3</f>
        <v>2.5680000000000001</v>
      </c>
      <c r="AE3" s="7">
        <v>1258</v>
      </c>
      <c r="AF3" s="8">
        <f t="shared" ref="AF3:AF4" si="13">C3*AE3</f>
        <v>1.258</v>
      </c>
      <c r="AG3" s="7">
        <v>1811</v>
      </c>
      <c r="AH3" s="8">
        <f t="shared" ref="AH3:AH5" si="14">AG3*C3</f>
        <v>1.8109999999999999</v>
      </c>
      <c r="AI3" s="7">
        <v>2993</v>
      </c>
      <c r="AJ3" s="8">
        <f t="shared" ref="AJ3:AJ5" si="15">C3*AI3</f>
        <v>2.9929999999999999</v>
      </c>
      <c r="AK3" s="7">
        <v>1583</v>
      </c>
      <c r="AL3" s="8">
        <f t="shared" ref="AL3:AL4" si="16">C3*AK3</f>
        <v>1.583</v>
      </c>
      <c r="AM3" s="7">
        <v>2493</v>
      </c>
      <c r="AN3" s="8">
        <f t="shared" ref="AN3:AN5" si="17">C3*AM3</f>
        <v>2.4929999999999999</v>
      </c>
      <c r="AO3" s="7">
        <v>1073</v>
      </c>
      <c r="AP3" s="8">
        <f t="shared" ref="AP3:AP4" si="18">C3*AO3</f>
        <v>1.073</v>
      </c>
      <c r="AQ3" s="7">
        <v>2329</v>
      </c>
      <c r="AR3" s="8">
        <f t="shared" ref="AR3:AR5" si="19">AQ3*C3</f>
        <v>2.3290000000000002</v>
      </c>
      <c r="AS3" s="7">
        <v>4334</v>
      </c>
      <c r="AT3" s="8">
        <f t="shared" ref="AT3:AT5" si="20">AS3*C3</f>
        <v>4.3340000000000005</v>
      </c>
      <c r="AU3" s="7">
        <v>1620</v>
      </c>
      <c r="AV3" s="8">
        <f t="shared" ref="AV3:AV4" si="21">C3*AU3</f>
        <v>1.62</v>
      </c>
      <c r="AW3" s="7">
        <v>4565</v>
      </c>
      <c r="AX3" s="8">
        <f t="shared" ref="AX3:AX5" si="22">C3*AW3</f>
        <v>4.5650000000000004</v>
      </c>
      <c r="AY3" s="7">
        <v>3083</v>
      </c>
      <c r="AZ3" s="8">
        <f t="shared" ref="AZ3:AZ5" si="23">C3*AY3</f>
        <v>3.0830000000000002</v>
      </c>
      <c r="BA3" s="7">
        <v>2406</v>
      </c>
      <c r="BB3" s="8">
        <f t="shared" ref="BB3:BB5" si="24">BA3*C3</f>
        <v>2.4060000000000001</v>
      </c>
      <c r="BC3" s="7">
        <v>4024</v>
      </c>
      <c r="BD3" s="8">
        <f t="shared" ref="BD3:BD5" si="25">C3*BC3</f>
        <v>4.024</v>
      </c>
      <c r="BE3" s="7">
        <v>510</v>
      </c>
      <c r="BF3" s="8">
        <f t="shared" ref="BF3:BF4" si="26">C3*BE3</f>
        <v>0.51</v>
      </c>
      <c r="BG3" s="7">
        <v>3370</v>
      </c>
      <c r="BH3" s="8">
        <f t="shared" ref="BH3:BH5" si="27">C3*BG3</f>
        <v>3.37</v>
      </c>
      <c r="BI3" s="7">
        <v>2969</v>
      </c>
      <c r="BJ3" s="8">
        <f t="shared" ref="BJ3:BJ5" si="28">C3*BI3</f>
        <v>2.9689999999999999</v>
      </c>
      <c r="BK3" s="7">
        <v>1808</v>
      </c>
      <c r="BL3" s="10">
        <f t="shared" ref="BL3:BL5" si="29">C3*BK3</f>
        <v>1.8080000000000001</v>
      </c>
      <c r="BM3" s="7">
        <v>3659</v>
      </c>
      <c r="BN3" s="8">
        <f t="shared" ref="BN3:BN5" si="30">C3*BM3</f>
        <v>3.6590000000000003</v>
      </c>
      <c r="BO3" s="7">
        <v>3734</v>
      </c>
      <c r="BP3" s="8">
        <f t="shared" ref="BP3:BP5" si="31">C3*BO3</f>
        <v>3.734</v>
      </c>
      <c r="BQ3" s="7">
        <v>747</v>
      </c>
      <c r="BR3" s="8">
        <f t="shared" ref="BR3:BR4" si="32">C3*BQ3</f>
        <v>0.747</v>
      </c>
      <c r="BS3" s="7">
        <v>619</v>
      </c>
      <c r="BT3" s="8">
        <f t="shared" ref="BT3:BT4" si="33">C3*BS3</f>
        <v>0.61899999999999999</v>
      </c>
      <c r="BU3" s="7">
        <v>3041</v>
      </c>
      <c r="BV3" s="8">
        <f t="shared" ref="BV3:BV5" si="34">C3*BU3</f>
        <v>3.0409999999999999</v>
      </c>
      <c r="BW3" s="7">
        <v>3134</v>
      </c>
      <c r="BX3" s="8">
        <f t="shared" ref="BX3:BX5" si="35">BW3*C3</f>
        <v>3.1339999999999999</v>
      </c>
      <c r="BY3" s="7">
        <v>2516</v>
      </c>
      <c r="BZ3" s="8">
        <f t="shared" ref="BZ3:BZ5" si="36">C3*BY3</f>
        <v>2.516</v>
      </c>
      <c r="CA3" s="7">
        <v>3076</v>
      </c>
      <c r="CB3" s="8">
        <f t="shared" ref="CB3:CB5" si="37">C3*CA3</f>
        <v>3.0760000000000001</v>
      </c>
      <c r="CC3" s="7">
        <v>3578</v>
      </c>
      <c r="CD3" s="8">
        <f t="shared" ref="CD3:CD5" si="38">C3*CC3</f>
        <v>3.5780000000000003</v>
      </c>
      <c r="CE3" s="11">
        <f t="shared" ref="CE3:CF9" si="39">E3+G3+I3+K3+M3+O3+Q3+S3+U3+W3+Y3+AA3+AC3+AE3+AG3+AI3+AK3+AM3+AO3+AQ3+AS3+AU3+AW3+AY3+BA3+BC3+BE3+BG3+BI3+BK3+BM3+BO3+BQ3+BS3+BU3+BW3+BY3+CA3+CC3</f>
        <v>103969</v>
      </c>
      <c r="CF3" s="12">
        <f t="shared" si="39"/>
        <v>103.96900000000002</v>
      </c>
      <c r="CG3" s="13"/>
      <c r="CH3" s="40">
        <v>0</v>
      </c>
      <c r="CI3" s="11">
        <f t="shared" ref="CI3:CJ9" si="40">CE3+CG3</f>
        <v>103969</v>
      </c>
      <c r="CJ3" s="14">
        <f t="shared" si="40"/>
        <v>103.96900000000002</v>
      </c>
      <c r="CK3" s="7"/>
      <c r="CL3" s="2" t="s">
        <v>52</v>
      </c>
    </row>
    <row r="4" spans="1:92" ht="25.5">
      <c r="A4" s="15">
        <v>10.02</v>
      </c>
      <c r="B4" s="16" t="s">
        <v>66</v>
      </c>
      <c r="C4" s="17">
        <v>1E-3</v>
      </c>
      <c r="D4" s="6" t="s">
        <v>53</v>
      </c>
      <c r="E4" s="7">
        <v>2432</v>
      </c>
      <c r="F4" s="8">
        <f t="shared" si="0"/>
        <v>2.4319999999999999</v>
      </c>
      <c r="G4" s="18">
        <v>529</v>
      </c>
      <c r="H4" s="8">
        <f t="shared" si="1"/>
        <v>0.52900000000000003</v>
      </c>
      <c r="I4" s="7">
        <v>3152</v>
      </c>
      <c r="J4" s="8">
        <f t="shared" si="2"/>
        <v>3.1520000000000001</v>
      </c>
      <c r="K4" s="7">
        <v>2255</v>
      </c>
      <c r="L4" s="8">
        <f t="shared" si="3"/>
        <v>2.2549999999999999</v>
      </c>
      <c r="M4" s="7">
        <v>1900</v>
      </c>
      <c r="N4" s="8">
        <f t="shared" si="4"/>
        <v>1.9000000000000001</v>
      </c>
      <c r="O4" s="7">
        <v>2400</v>
      </c>
      <c r="P4" s="8">
        <f t="shared" si="5"/>
        <v>2.4</v>
      </c>
      <c r="Q4" s="7">
        <v>2555</v>
      </c>
      <c r="R4" s="8">
        <f t="shared" si="6"/>
        <v>2.5550000000000002</v>
      </c>
      <c r="S4" s="7">
        <v>1398</v>
      </c>
      <c r="T4" s="8">
        <f t="shared" si="7"/>
        <v>1.3980000000000001</v>
      </c>
      <c r="U4" s="7">
        <v>2883</v>
      </c>
      <c r="V4" s="8">
        <f t="shared" si="8"/>
        <v>2.883</v>
      </c>
      <c r="W4" s="19">
        <f>4778+500</f>
        <v>5278</v>
      </c>
      <c r="X4" s="8">
        <f t="shared" si="9"/>
        <v>5.2780000000000005</v>
      </c>
      <c r="Y4" s="7">
        <v>3500</v>
      </c>
      <c r="Z4" s="9">
        <f t="shared" si="10"/>
        <v>3.5</v>
      </c>
      <c r="AA4" s="18">
        <v>2409</v>
      </c>
      <c r="AB4" s="8">
        <f t="shared" si="11"/>
        <v>2.4090000000000003</v>
      </c>
      <c r="AC4" s="7">
        <v>2000</v>
      </c>
      <c r="AD4" s="8">
        <f t="shared" si="12"/>
        <v>2</v>
      </c>
      <c r="AE4" s="7">
        <v>1100</v>
      </c>
      <c r="AF4" s="8">
        <f t="shared" si="13"/>
        <v>1.1000000000000001</v>
      </c>
      <c r="AG4" s="7">
        <v>1372</v>
      </c>
      <c r="AH4" s="8">
        <f t="shared" si="14"/>
        <v>1.3720000000000001</v>
      </c>
      <c r="AI4" s="7">
        <v>2105</v>
      </c>
      <c r="AJ4" s="8">
        <f t="shared" si="15"/>
        <v>2.105</v>
      </c>
      <c r="AK4" s="7">
        <v>1250</v>
      </c>
      <c r="AL4" s="8">
        <f t="shared" si="16"/>
        <v>1.25</v>
      </c>
      <c r="AM4" s="7">
        <v>1657</v>
      </c>
      <c r="AN4" s="8">
        <f t="shared" si="17"/>
        <v>1.657</v>
      </c>
      <c r="AO4" s="7">
        <v>854</v>
      </c>
      <c r="AP4" s="8">
        <f t="shared" si="18"/>
        <v>0.85399999999999998</v>
      </c>
      <c r="AQ4" s="7">
        <v>1692</v>
      </c>
      <c r="AR4" s="8">
        <f t="shared" si="19"/>
        <v>1.6919999999999999</v>
      </c>
      <c r="AS4" s="7">
        <v>3509</v>
      </c>
      <c r="AT4" s="8">
        <f t="shared" si="20"/>
        <v>3.5089999999999999</v>
      </c>
      <c r="AU4" s="18">
        <v>1468</v>
      </c>
      <c r="AV4" s="8">
        <f t="shared" si="21"/>
        <v>1.468</v>
      </c>
      <c r="AW4" s="7">
        <v>3692</v>
      </c>
      <c r="AX4" s="8">
        <f t="shared" si="22"/>
        <v>3.6920000000000002</v>
      </c>
      <c r="AY4" s="7">
        <v>3083</v>
      </c>
      <c r="AZ4" s="8">
        <f t="shared" si="23"/>
        <v>3.0830000000000002</v>
      </c>
      <c r="BA4" s="7">
        <v>1985</v>
      </c>
      <c r="BB4" s="8">
        <f t="shared" si="24"/>
        <v>1.9850000000000001</v>
      </c>
      <c r="BC4" s="7">
        <v>3988</v>
      </c>
      <c r="BD4" s="8">
        <f>C4*BC4+0.32646</f>
        <v>4.3144600000000004</v>
      </c>
      <c r="BE4" s="7">
        <v>1337</v>
      </c>
      <c r="BF4" s="8">
        <f>C4*BE4-0.32646</f>
        <v>1.01054</v>
      </c>
      <c r="BG4" s="7">
        <v>2700</v>
      </c>
      <c r="BH4" s="8">
        <f t="shared" si="27"/>
        <v>2.7</v>
      </c>
      <c r="BI4" s="7">
        <v>2500</v>
      </c>
      <c r="BJ4" s="8">
        <f t="shared" si="28"/>
        <v>2.5</v>
      </c>
      <c r="BK4" s="7">
        <v>1557</v>
      </c>
      <c r="BL4" s="10">
        <f t="shared" si="29"/>
        <v>1.5569999999999999</v>
      </c>
      <c r="BM4" s="7">
        <v>3659</v>
      </c>
      <c r="BN4" s="8">
        <f t="shared" si="30"/>
        <v>3.6590000000000003</v>
      </c>
      <c r="BO4" s="7">
        <v>2800</v>
      </c>
      <c r="BP4" s="8">
        <f t="shared" si="31"/>
        <v>2.8000000000000003</v>
      </c>
      <c r="BQ4" s="7">
        <v>689</v>
      </c>
      <c r="BR4" s="8">
        <f t="shared" si="32"/>
        <v>0.68900000000000006</v>
      </c>
      <c r="BS4" s="7">
        <v>487</v>
      </c>
      <c r="BT4" s="8">
        <f t="shared" si="33"/>
        <v>0.48699999999999999</v>
      </c>
      <c r="BU4" s="7">
        <v>2501</v>
      </c>
      <c r="BV4" s="8">
        <f t="shared" si="34"/>
        <v>2.5009999999999999</v>
      </c>
      <c r="BW4" s="7">
        <v>2725</v>
      </c>
      <c r="BX4" s="8">
        <f t="shared" si="35"/>
        <v>2.7250000000000001</v>
      </c>
      <c r="BY4" s="7">
        <v>2000</v>
      </c>
      <c r="BZ4" s="8">
        <f t="shared" si="36"/>
        <v>2</v>
      </c>
      <c r="CA4" s="7">
        <v>2500</v>
      </c>
      <c r="CB4" s="8">
        <f t="shared" si="37"/>
        <v>2.5</v>
      </c>
      <c r="CC4" s="20">
        <v>3102</v>
      </c>
      <c r="CD4" s="21">
        <f t="shared" si="38"/>
        <v>3.1019999999999999</v>
      </c>
      <c r="CE4" s="18">
        <f t="shared" si="39"/>
        <v>89003</v>
      </c>
      <c r="CF4" s="12">
        <f t="shared" si="39"/>
        <v>89.002999999999986</v>
      </c>
      <c r="CG4" s="7"/>
      <c r="CH4" s="26">
        <v>0</v>
      </c>
      <c r="CI4" s="18">
        <f t="shared" si="40"/>
        <v>89003</v>
      </c>
      <c r="CJ4" s="22">
        <f t="shared" si="40"/>
        <v>89.002999999999986</v>
      </c>
      <c r="CK4" s="7"/>
      <c r="CL4" s="2" t="s">
        <v>52</v>
      </c>
    </row>
    <row r="5" spans="1:92">
      <c r="A5" s="15">
        <v>10.029999999999999</v>
      </c>
      <c r="B5" s="16" t="s">
        <v>54</v>
      </c>
      <c r="C5" s="17">
        <v>1</v>
      </c>
      <c r="D5" s="6" t="s">
        <v>60</v>
      </c>
      <c r="E5" s="7">
        <v>1</v>
      </c>
      <c r="F5" s="8">
        <f t="shared" si="0"/>
        <v>1</v>
      </c>
      <c r="G5" s="18">
        <v>1</v>
      </c>
      <c r="H5" s="8">
        <v>0.5</v>
      </c>
      <c r="I5" s="18">
        <v>1</v>
      </c>
      <c r="J5" s="8">
        <f t="shared" si="2"/>
        <v>1</v>
      </c>
      <c r="K5" s="18">
        <v>1</v>
      </c>
      <c r="L5" s="8">
        <f t="shared" si="3"/>
        <v>1</v>
      </c>
      <c r="M5" s="18">
        <v>1</v>
      </c>
      <c r="N5" s="8">
        <f t="shared" si="4"/>
        <v>1</v>
      </c>
      <c r="O5" s="18">
        <v>1</v>
      </c>
      <c r="P5" s="8">
        <f t="shared" si="5"/>
        <v>1</v>
      </c>
      <c r="Q5" s="18">
        <v>1</v>
      </c>
      <c r="R5" s="8">
        <f t="shared" si="6"/>
        <v>1</v>
      </c>
      <c r="S5" s="18">
        <v>1</v>
      </c>
      <c r="T5" s="8">
        <f>C5*S5-0.05531</f>
        <v>0.94469000000000003</v>
      </c>
      <c r="U5" s="18">
        <v>1</v>
      </c>
      <c r="V5" s="8">
        <v>1.5</v>
      </c>
      <c r="W5" s="18">
        <v>1</v>
      </c>
      <c r="X5" s="8">
        <f>C5*W5+1</f>
        <v>2</v>
      </c>
      <c r="Y5" s="18">
        <v>1</v>
      </c>
      <c r="Z5" s="9">
        <f>C5*Y5+1</f>
        <v>2</v>
      </c>
      <c r="AA5" s="18">
        <v>1</v>
      </c>
      <c r="AB5" s="8">
        <f t="shared" si="11"/>
        <v>1</v>
      </c>
      <c r="AC5" s="18">
        <v>1</v>
      </c>
      <c r="AD5" s="8">
        <f t="shared" si="12"/>
        <v>1</v>
      </c>
      <c r="AE5" s="18">
        <v>1</v>
      </c>
      <c r="AF5" s="8">
        <f>C5*AE5-0.60735</f>
        <v>0.39265000000000005</v>
      </c>
      <c r="AG5" s="18">
        <v>1</v>
      </c>
      <c r="AH5" s="8">
        <f t="shared" si="14"/>
        <v>1</v>
      </c>
      <c r="AI5" s="18">
        <v>1</v>
      </c>
      <c r="AJ5" s="8">
        <f t="shared" si="15"/>
        <v>1</v>
      </c>
      <c r="AK5" s="18">
        <v>1</v>
      </c>
      <c r="AL5" s="8">
        <f>C5*AK5-0.11338</f>
        <v>0.88661999999999996</v>
      </c>
      <c r="AM5" s="18">
        <v>1</v>
      </c>
      <c r="AN5" s="8">
        <f t="shared" si="17"/>
        <v>1</v>
      </c>
      <c r="AO5" s="18">
        <v>1</v>
      </c>
      <c r="AP5" s="8">
        <f>C5*AO5-0.72791</f>
        <v>0.27209000000000005</v>
      </c>
      <c r="AQ5" s="18">
        <v>1</v>
      </c>
      <c r="AR5" s="8">
        <f t="shared" si="19"/>
        <v>1</v>
      </c>
      <c r="AS5" s="18">
        <v>1</v>
      </c>
      <c r="AT5" s="8">
        <f>AS5*C5+1</f>
        <v>2</v>
      </c>
      <c r="AU5" s="18">
        <v>1</v>
      </c>
      <c r="AV5" s="8">
        <f>C5*AU5-0.25806</f>
        <v>0.74194000000000004</v>
      </c>
      <c r="AW5" s="18">
        <v>1</v>
      </c>
      <c r="AX5" s="8">
        <f>C5*AW5+1</f>
        <v>2</v>
      </c>
      <c r="AY5" s="18">
        <v>1</v>
      </c>
      <c r="AZ5" s="8">
        <f t="shared" si="23"/>
        <v>1</v>
      </c>
      <c r="BA5" s="18">
        <v>1</v>
      </c>
      <c r="BB5" s="8">
        <f t="shared" si="24"/>
        <v>1</v>
      </c>
      <c r="BC5" s="18">
        <v>1</v>
      </c>
      <c r="BD5" s="8">
        <f>C5*BC5</f>
        <v>1</v>
      </c>
      <c r="BE5" s="18">
        <v>1</v>
      </c>
      <c r="BF5" s="8">
        <v>0</v>
      </c>
      <c r="BG5" s="18">
        <v>1</v>
      </c>
      <c r="BH5" s="8">
        <f t="shared" si="27"/>
        <v>1</v>
      </c>
      <c r="BI5" s="18">
        <v>1</v>
      </c>
      <c r="BJ5" s="8">
        <f t="shared" si="28"/>
        <v>1</v>
      </c>
      <c r="BK5" s="18">
        <v>1</v>
      </c>
      <c r="BL5" s="10">
        <f t="shared" si="29"/>
        <v>1</v>
      </c>
      <c r="BM5" s="18">
        <v>1</v>
      </c>
      <c r="BN5" s="8">
        <f t="shared" si="30"/>
        <v>1</v>
      </c>
      <c r="BO5" s="18">
        <v>1</v>
      </c>
      <c r="BP5" s="8">
        <f>C5*BO5+1-0.23799</f>
        <v>1.7620100000000001</v>
      </c>
      <c r="BQ5" s="18">
        <v>1</v>
      </c>
      <c r="BR5" s="8">
        <v>0</v>
      </c>
      <c r="BS5" s="18">
        <v>1</v>
      </c>
      <c r="BT5" s="8">
        <v>0</v>
      </c>
      <c r="BU5" s="18">
        <v>1</v>
      </c>
      <c r="BV5" s="8">
        <f t="shared" si="34"/>
        <v>1</v>
      </c>
      <c r="BW5" s="18">
        <v>1</v>
      </c>
      <c r="BX5" s="8">
        <f t="shared" si="35"/>
        <v>1</v>
      </c>
      <c r="BY5" s="18">
        <v>1</v>
      </c>
      <c r="BZ5" s="9">
        <f t="shared" si="36"/>
        <v>1</v>
      </c>
      <c r="CA5" s="18">
        <v>1</v>
      </c>
      <c r="CB5" s="8">
        <f t="shared" si="37"/>
        <v>1</v>
      </c>
      <c r="CC5" s="18">
        <v>1</v>
      </c>
      <c r="CD5" s="8">
        <f t="shared" si="38"/>
        <v>1</v>
      </c>
      <c r="CE5" s="18">
        <f t="shared" si="39"/>
        <v>39</v>
      </c>
      <c r="CF5" s="12">
        <f t="shared" si="39"/>
        <v>39</v>
      </c>
      <c r="CG5" s="7"/>
      <c r="CH5" s="26">
        <v>0</v>
      </c>
      <c r="CI5" s="18">
        <f t="shared" si="40"/>
        <v>39</v>
      </c>
      <c r="CJ5" s="22">
        <f t="shared" si="40"/>
        <v>39</v>
      </c>
      <c r="CK5" s="7"/>
      <c r="CL5" s="2" t="s">
        <v>55</v>
      </c>
    </row>
    <row r="6" spans="1:92" ht="25.5">
      <c r="A6" s="3">
        <v>10.039999999999999</v>
      </c>
      <c r="B6" s="24" t="s">
        <v>65</v>
      </c>
      <c r="C6" s="23">
        <v>5.0000000000000001E-4</v>
      </c>
      <c r="D6" s="6" t="s">
        <v>51</v>
      </c>
      <c r="E6" s="7">
        <v>2872</v>
      </c>
      <c r="F6" s="8">
        <f t="shared" ref="F6" si="41">C6*E6</f>
        <v>1.4359999999999999</v>
      </c>
      <c r="G6" s="7">
        <v>765</v>
      </c>
      <c r="H6" s="8">
        <f>C6*G6-0.0132</f>
        <v>0.36930000000000002</v>
      </c>
      <c r="I6" s="7">
        <v>3246</v>
      </c>
      <c r="J6" s="8">
        <f t="shared" ref="J6" si="42">C6*I6</f>
        <v>1.623</v>
      </c>
      <c r="K6" s="7">
        <v>2974</v>
      </c>
      <c r="L6" s="8">
        <f t="shared" ref="L6" si="43">C6*K6</f>
        <v>1.4870000000000001</v>
      </c>
      <c r="M6" s="7">
        <v>2317</v>
      </c>
      <c r="N6" s="8">
        <f t="shared" ref="N6" si="44">C6*M6</f>
        <v>1.1585000000000001</v>
      </c>
      <c r="O6" s="7">
        <v>2872</v>
      </c>
      <c r="P6" s="8">
        <f t="shared" ref="P6" si="45">C6*O6</f>
        <v>1.4359999999999999</v>
      </c>
      <c r="Q6" s="7">
        <v>2897</v>
      </c>
      <c r="R6" s="8">
        <f t="shared" ref="R6" si="46">C6*Q6</f>
        <v>1.4485000000000001</v>
      </c>
      <c r="S6" s="7">
        <v>1687</v>
      </c>
      <c r="T6" s="8">
        <f t="shared" ref="T6" si="47">C6*S6</f>
        <v>0.84350000000000003</v>
      </c>
      <c r="U6" s="7">
        <v>3536</v>
      </c>
      <c r="V6" s="8">
        <f t="shared" ref="V6" si="48">C6*U6</f>
        <v>1.768</v>
      </c>
      <c r="W6" s="7">
        <v>4778</v>
      </c>
      <c r="X6" s="8">
        <f t="shared" ref="X6" si="49">C6*W6</f>
        <v>2.3890000000000002</v>
      </c>
      <c r="Y6" s="7">
        <v>4607</v>
      </c>
      <c r="Z6" s="9">
        <f t="shared" ref="Z6" si="50">C6*Y6</f>
        <v>2.3035000000000001</v>
      </c>
      <c r="AA6" s="7">
        <v>2517</v>
      </c>
      <c r="AB6" s="8">
        <f t="shared" ref="AB6" si="51">C6*AA6</f>
        <v>1.2585</v>
      </c>
      <c r="AC6" s="7">
        <v>2568</v>
      </c>
      <c r="AD6" s="8">
        <f t="shared" ref="AD6" si="52">C6*AC6</f>
        <v>1.284</v>
      </c>
      <c r="AE6" s="7">
        <v>1258</v>
      </c>
      <c r="AF6" s="8">
        <f t="shared" ref="AF6" si="53">C6*AE6</f>
        <v>0.629</v>
      </c>
      <c r="AG6" s="7">
        <v>1811</v>
      </c>
      <c r="AH6" s="8">
        <f t="shared" ref="AH6" si="54">AG6*C6</f>
        <v>0.90549999999999997</v>
      </c>
      <c r="AI6" s="7">
        <v>2993</v>
      </c>
      <c r="AJ6" s="8">
        <f t="shared" ref="AJ6" si="55">C6*AI6</f>
        <v>1.4964999999999999</v>
      </c>
      <c r="AK6" s="7">
        <v>1583</v>
      </c>
      <c r="AL6" s="8">
        <f t="shared" ref="AL6" si="56">C6*AK6</f>
        <v>0.79149999999999998</v>
      </c>
      <c r="AM6" s="7">
        <v>2493</v>
      </c>
      <c r="AN6" s="8">
        <f t="shared" ref="AN6" si="57">C6*AM6</f>
        <v>1.2464999999999999</v>
      </c>
      <c r="AO6" s="7">
        <v>1073</v>
      </c>
      <c r="AP6" s="8">
        <f t="shared" ref="AP6" si="58">C6*AO6</f>
        <v>0.53649999999999998</v>
      </c>
      <c r="AQ6" s="7">
        <v>2329</v>
      </c>
      <c r="AR6" s="8">
        <f t="shared" ref="AR6" si="59">AQ6*C6</f>
        <v>1.1645000000000001</v>
      </c>
      <c r="AS6" s="7">
        <v>4334</v>
      </c>
      <c r="AT6" s="8">
        <f t="shared" ref="AT6" si="60">AS6*C6</f>
        <v>2.1670000000000003</v>
      </c>
      <c r="AU6" s="7">
        <v>1620</v>
      </c>
      <c r="AV6" s="8">
        <f t="shared" ref="AV6" si="61">C6*AU6</f>
        <v>0.81</v>
      </c>
      <c r="AW6" s="7">
        <v>4565</v>
      </c>
      <c r="AX6" s="8">
        <f t="shared" ref="AX6" si="62">C6*AW6</f>
        <v>2.2825000000000002</v>
      </c>
      <c r="AY6" s="7">
        <v>3083</v>
      </c>
      <c r="AZ6" s="8">
        <f t="shared" ref="AZ6" si="63">C6*AY6</f>
        <v>1.5415000000000001</v>
      </c>
      <c r="BA6" s="7">
        <v>2406</v>
      </c>
      <c r="BB6" s="8">
        <f t="shared" ref="BB6" si="64">BA6*C6</f>
        <v>1.2030000000000001</v>
      </c>
      <c r="BC6" s="7">
        <v>4024</v>
      </c>
      <c r="BD6" s="8">
        <f t="shared" ref="BD6" si="65">C6*BC6</f>
        <v>2.012</v>
      </c>
      <c r="BE6" s="7">
        <v>510</v>
      </c>
      <c r="BF6" s="8">
        <f t="shared" ref="BF6" si="66">C6*BE6</f>
        <v>0.255</v>
      </c>
      <c r="BG6" s="7">
        <v>3370</v>
      </c>
      <c r="BH6" s="8">
        <f t="shared" ref="BH6" si="67">C6*BG6</f>
        <v>1.6850000000000001</v>
      </c>
      <c r="BI6" s="7">
        <v>2969</v>
      </c>
      <c r="BJ6" s="8">
        <f t="shared" ref="BJ6" si="68">C6*BI6</f>
        <v>1.4844999999999999</v>
      </c>
      <c r="BK6" s="7">
        <v>1808</v>
      </c>
      <c r="BL6" s="10">
        <f t="shared" ref="BL6" si="69">C6*BK6</f>
        <v>0.90400000000000003</v>
      </c>
      <c r="BM6" s="7">
        <v>3659</v>
      </c>
      <c r="BN6" s="8">
        <f t="shared" ref="BN6" si="70">C6*BM6</f>
        <v>1.8295000000000001</v>
      </c>
      <c r="BO6" s="7">
        <v>3734</v>
      </c>
      <c r="BP6" s="8">
        <f>C6*BO6+0.48255</f>
        <v>2.3495499999999998</v>
      </c>
      <c r="BQ6" s="7">
        <v>747</v>
      </c>
      <c r="BR6" s="8">
        <f>C6*BQ6-0.20886</f>
        <v>0.16464000000000001</v>
      </c>
      <c r="BS6" s="7">
        <v>619</v>
      </c>
      <c r="BT6" s="8">
        <f>C6*BS6-0.26049</f>
        <v>4.9009999999999998E-2</v>
      </c>
      <c r="BU6" s="7">
        <v>3041</v>
      </c>
      <c r="BV6" s="8">
        <f t="shared" ref="BV6" si="71">C6*BU6</f>
        <v>1.5205</v>
      </c>
      <c r="BW6" s="7">
        <v>3134</v>
      </c>
      <c r="BX6" s="8">
        <f t="shared" ref="BX6" si="72">BW6*C6</f>
        <v>1.5669999999999999</v>
      </c>
      <c r="BY6" s="7">
        <v>2516</v>
      </c>
      <c r="BZ6" s="8">
        <f t="shared" ref="BZ6" si="73">C6*BY6</f>
        <v>1.258</v>
      </c>
      <c r="CA6" s="7">
        <v>3076</v>
      </c>
      <c r="CB6" s="8">
        <f t="shared" ref="CB6" si="74">C6*CA6</f>
        <v>1.538</v>
      </c>
      <c r="CC6" s="7">
        <v>3578</v>
      </c>
      <c r="CD6" s="8">
        <f t="shared" ref="CD6" si="75">C6*CC6</f>
        <v>1.7890000000000001</v>
      </c>
      <c r="CE6" s="18">
        <f t="shared" si="39"/>
        <v>103969</v>
      </c>
      <c r="CF6" s="12">
        <f t="shared" si="39"/>
        <v>51.984500000000018</v>
      </c>
      <c r="CG6" s="7"/>
      <c r="CH6" s="26">
        <v>0</v>
      </c>
      <c r="CI6" s="18">
        <f t="shared" si="40"/>
        <v>103969</v>
      </c>
      <c r="CJ6" s="22">
        <f t="shared" si="40"/>
        <v>51.984500000000018</v>
      </c>
      <c r="CK6" s="7"/>
      <c r="CL6" s="2" t="s">
        <v>52</v>
      </c>
      <c r="CN6" s="38"/>
    </row>
    <row r="7" spans="1:92" ht="25.5">
      <c r="A7" s="3">
        <v>10.050000000000001</v>
      </c>
      <c r="B7" s="24" t="s">
        <v>67</v>
      </c>
      <c r="C7" s="23">
        <v>1</v>
      </c>
      <c r="D7" s="6" t="s">
        <v>63</v>
      </c>
      <c r="E7" s="7">
        <v>1</v>
      </c>
      <c r="F7" s="8">
        <f t="shared" ref="F7:F8" si="76">C7*E7</f>
        <v>1</v>
      </c>
      <c r="G7" s="18">
        <v>1</v>
      </c>
      <c r="H7" s="8">
        <v>0.5</v>
      </c>
      <c r="I7" s="18">
        <v>1</v>
      </c>
      <c r="J7" s="8">
        <f t="shared" ref="J7:J8" si="77">C7*I7</f>
        <v>1</v>
      </c>
      <c r="K7" s="18">
        <v>1</v>
      </c>
      <c r="L7" s="8">
        <f t="shared" ref="L7:L8" si="78">C7*K7</f>
        <v>1</v>
      </c>
      <c r="M7" s="18">
        <v>1</v>
      </c>
      <c r="N7" s="8">
        <f t="shared" ref="N7:N8" si="79">C7*M7</f>
        <v>1</v>
      </c>
      <c r="O7" s="18">
        <v>1</v>
      </c>
      <c r="P7" s="8">
        <f t="shared" ref="P7:P8" si="80">C7*O7</f>
        <v>1</v>
      </c>
      <c r="Q7" s="18">
        <v>1</v>
      </c>
      <c r="R7" s="8">
        <f t="shared" ref="R7:R8" si="81">C7*Q7</f>
        <v>1</v>
      </c>
      <c r="S7" s="18">
        <v>1</v>
      </c>
      <c r="T7" s="8">
        <f t="shared" ref="T7:T8" si="82">C7*S7</f>
        <v>1</v>
      </c>
      <c r="U7" s="18">
        <v>1</v>
      </c>
      <c r="V7" s="8">
        <f t="shared" ref="V7:V8" si="83">C7*U7</f>
        <v>1</v>
      </c>
      <c r="W7" s="18">
        <v>1</v>
      </c>
      <c r="X7" s="8">
        <f t="shared" ref="X7:X8" si="84">C7*W7</f>
        <v>1</v>
      </c>
      <c r="Y7" s="18">
        <v>1</v>
      </c>
      <c r="Z7" s="9">
        <f t="shared" ref="Z7:Z8" si="85">C7*Y7</f>
        <v>1</v>
      </c>
      <c r="AA7" s="18">
        <v>1</v>
      </c>
      <c r="AB7" s="8">
        <f t="shared" ref="AB7:AB8" si="86">C7*AA7</f>
        <v>1</v>
      </c>
      <c r="AC7" s="18">
        <v>1</v>
      </c>
      <c r="AD7" s="8">
        <f t="shared" ref="AD7:AD8" si="87">C7*AC7</f>
        <v>1</v>
      </c>
      <c r="AE7" s="18">
        <v>1</v>
      </c>
      <c r="AF7" s="8">
        <f t="shared" ref="AF7:AF8" si="88">C7*AE7</f>
        <v>1</v>
      </c>
      <c r="AG7" s="18">
        <v>1</v>
      </c>
      <c r="AH7" s="8">
        <f t="shared" ref="AH7:AH8" si="89">AG7*C7</f>
        <v>1</v>
      </c>
      <c r="AI7" s="18">
        <v>1</v>
      </c>
      <c r="AJ7" s="8">
        <f t="shared" ref="AJ7:AJ8" si="90">C7*AI7</f>
        <v>1</v>
      </c>
      <c r="AK7" s="18">
        <v>1</v>
      </c>
      <c r="AL7" s="8">
        <f t="shared" ref="AL7:AL8" si="91">C7*AK7</f>
        <v>1</v>
      </c>
      <c r="AM7" s="18">
        <v>1</v>
      </c>
      <c r="AN7" s="8">
        <f t="shared" ref="AN7:AN8" si="92">C7*AM7</f>
        <v>1</v>
      </c>
      <c r="AO7" s="18">
        <v>1</v>
      </c>
      <c r="AP7" s="8">
        <f t="shared" ref="AP7:AP8" si="93">C7*AO7</f>
        <v>1</v>
      </c>
      <c r="AQ7" s="18">
        <v>1</v>
      </c>
      <c r="AR7" s="8">
        <f t="shared" ref="AR7:AR8" si="94">AQ7*C7</f>
        <v>1</v>
      </c>
      <c r="AS7" s="18">
        <v>1</v>
      </c>
      <c r="AT7" s="8">
        <f t="shared" ref="AT7:AT8" si="95">AS7*C7</f>
        <v>1</v>
      </c>
      <c r="AU7" s="18">
        <v>1</v>
      </c>
      <c r="AV7" s="8">
        <f t="shared" ref="AV7:AV8" si="96">C7*AU7</f>
        <v>1</v>
      </c>
      <c r="AW7" s="18">
        <v>1</v>
      </c>
      <c r="AX7" s="8">
        <f>C7*AW7+0.5</f>
        <v>1.5</v>
      </c>
      <c r="AY7" s="18">
        <v>1</v>
      </c>
      <c r="AZ7" s="8">
        <f t="shared" ref="AZ7:AZ8" si="97">C7*AY7</f>
        <v>1</v>
      </c>
      <c r="BA7" s="18">
        <v>1</v>
      </c>
      <c r="BB7" s="8">
        <f t="shared" ref="BB7:BB8" si="98">BA7*C7</f>
        <v>1</v>
      </c>
      <c r="BC7" s="18">
        <v>1</v>
      </c>
      <c r="BD7" s="8">
        <f>C7*BC7+1</f>
        <v>2</v>
      </c>
      <c r="BE7" s="18">
        <v>1</v>
      </c>
      <c r="BF7" s="8"/>
      <c r="BG7" s="18">
        <v>1</v>
      </c>
      <c r="BH7" s="8">
        <f t="shared" ref="BH7:BH8" si="99">C7*BG7</f>
        <v>1</v>
      </c>
      <c r="BI7" s="18">
        <v>1</v>
      </c>
      <c r="BJ7" s="8">
        <f t="shared" ref="BJ7:BJ8" si="100">C7*BI7</f>
        <v>1</v>
      </c>
      <c r="BK7" s="18">
        <v>1</v>
      </c>
      <c r="BL7" s="10">
        <f t="shared" ref="BL7:BL8" si="101">C7*BK7</f>
        <v>1</v>
      </c>
      <c r="BM7" s="18">
        <v>1</v>
      </c>
      <c r="BN7" s="8">
        <f t="shared" ref="BN7:BN8" si="102">C7*BM7</f>
        <v>1</v>
      </c>
      <c r="BO7" s="18">
        <v>1</v>
      </c>
      <c r="BP7" s="8">
        <f t="shared" ref="BP7:BP8" si="103">C7*BO7</f>
        <v>1</v>
      </c>
      <c r="BQ7" s="18">
        <v>1</v>
      </c>
      <c r="BR7" s="8">
        <f t="shared" ref="BR7:BR8" si="104">C7*BQ7</f>
        <v>1</v>
      </c>
      <c r="BS7" s="18">
        <v>1</v>
      </c>
      <c r="BT7" s="8">
        <f t="shared" ref="BT7:BT8" si="105">C7*BS7</f>
        <v>1</v>
      </c>
      <c r="BU7" s="18">
        <v>1</v>
      </c>
      <c r="BV7" s="8">
        <f t="shared" ref="BV7:BV8" si="106">C7*BU7</f>
        <v>1</v>
      </c>
      <c r="BW7" s="18">
        <v>1</v>
      </c>
      <c r="BX7" s="8">
        <f t="shared" ref="BX7:BX8" si="107">BW7*C7</f>
        <v>1</v>
      </c>
      <c r="BY7" s="18">
        <v>1</v>
      </c>
      <c r="BZ7" s="9">
        <f t="shared" ref="BZ7:BZ8" si="108">C7*BY7</f>
        <v>1</v>
      </c>
      <c r="CA7" s="18">
        <v>1</v>
      </c>
      <c r="CB7" s="8">
        <f t="shared" ref="CB7:CB8" si="109">C7*CA7</f>
        <v>1</v>
      </c>
      <c r="CC7" s="18">
        <v>1</v>
      </c>
      <c r="CD7" s="8">
        <f t="shared" ref="CD7:CD8" si="110">C7*CC7</f>
        <v>1</v>
      </c>
      <c r="CE7" s="18">
        <f>E7+G7+I7+K7+M7+O7+Q7+S7+U7+W7+Y7+AA7+AC7+AE7+AG7+AI7+AK7+AM7+AO7+AQ7+AS7+AU7+AW7+AY7+BA7+BC7+BE7+BG7+BI7+BK7+BM7+BO7+BQ7+BS7+BU7+BW7+BY7+CA7+CC7</f>
        <v>39</v>
      </c>
      <c r="CF7" s="12">
        <f>F7+H7+J7+L7+N7+P7+R7+T7+V7+X7+Z7+AB7+AD7+AF7+AH7+AJ7+AL7+AN7+AP7+AR7+AT7+AV7+AX7+AZ7+BB7+BD7+BF7+BH7+BJ7+BL7+BN7+BP7+BR7+BT7+BV7+BX7+BZ7+CB7+CD7</f>
        <v>39</v>
      </c>
      <c r="CG7" s="7"/>
      <c r="CH7" s="26">
        <v>0</v>
      </c>
      <c r="CI7" s="18">
        <f>CE7+CG7</f>
        <v>39</v>
      </c>
      <c r="CJ7" s="22">
        <f>CF7+CH7</f>
        <v>39</v>
      </c>
      <c r="CK7" s="7"/>
      <c r="CL7" s="2" t="s">
        <v>52</v>
      </c>
    </row>
    <row r="8" spans="1:92">
      <c r="A8" s="15">
        <v>10.06</v>
      </c>
      <c r="B8" s="24" t="s">
        <v>64</v>
      </c>
      <c r="C8" s="23">
        <v>1E-3</v>
      </c>
      <c r="D8" s="6" t="s">
        <v>53</v>
      </c>
      <c r="E8" s="7">
        <v>2872</v>
      </c>
      <c r="F8" s="8">
        <f t="shared" si="76"/>
        <v>2.8719999999999999</v>
      </c>
      <c r="G8" s="7">
        <v>765</v>
      </c>
      <c r="H8" s="8">
        <f t="shared" ref="H7:H8" si="111">C8*G8</f>
        <v>0.76500000000000001</v>
      </c>
      <c r="I8" s="7">
        <v>3246</v>
      </c>
      <c r="J8" s="8">
        <f t="shared" si="77"/>
        <v>3.246</v>
      </c>
      <c r="K8" s="7">
        <v>2974</v>
      </c>
      <c r="L8" s="8">
        <f t="shared" si="78"/>
        <v>2.9740000000000002</v>
      </c>
      <c r="M8" s="7">
        <v>2317</v>
      </c>
      <c r="N8" s="8">
        <f t="shared" si="79"/>
        <v>2.3170000000000002</v>
      </c>
      <c r="O8" s="7">
        <v>2872</v>
      </c>
      <c r="P8" s="8">
        <f t="shared" si="80"/>
        <v>2.8719999999999999</v>
      </c>
      <c r="Q8" s="7">
        <v>2897</v>
      </c>
      <c r="R8" s="8">
        <f t="shared" si="81"/>
        <v>2.8970000000000002</v>
      </c>
      <c r="S8" s="7">
        <v>1687</v>
      </c>
      <c r="T8" s="8">
        <f t="shared" si="82"/>
        <v>1.6870000000000001</v>
      </c>
      <c r="U8" s="7">
        <v>3536</v>
      </c>
      <c r="V8" s="8">
        <f t="shared" si="83"/>
        <v>3.536</v>
      </c>
      <c r="W8" s="7">
        <v>4778</v>
      </c>
      <c r="X8" s="8">
        <f t="shared" si="84"/>
        <v>4.7780000000000005</v>
      </c>
      <c r="Y8" s="7">
        <v>4607</v>
      </c>
      <c r="Z8" s="9">
        <f t="shared" si="85"/>
        <v>4.6070000000000002</v>
      </c>
      <c r="AA8" s="7">
        <v>2517</v>
      </c>
      <c r="AB8" s="8">
        <f t="shared" si="86"/>
        <v>2.5169999999999999</v>
      </c>
      <c r="AC8" s="7">
        <v>2568</v>
      </c>
      <c r="AD8" s="8">
        <f t="shared" si="87"/>
        <v>2.5680000000000001</v>
      </c>
      <c r="AE8" s="7">
        <v>1258</v>
      </c>
      <c r="AF8" s="8">
        <f t="shared" si="88"/>
        <v>1.258</v>
      </c>
      <c r="AG8" s="7">
        <v>1811</v>
      </c>
      <c r="AH8" s="8">
        <f t="shared" si="89"/>
        <v>1.8109999999999999</v>
      </c>
      <c r="AI8" s="7">
        <v>2993</v>
      </c>
      <c r="AJ8" s="8">
        <f t="shared" si="90"/>
        <v>2.9929999999999999</v>
      </c>
      <c r="AK8" s="7">
        <v>1583</v>
      </c>
      <c r="AL8" s="8">
        <f t="shared" si="91"/>
        <v>1.583</v>
      </c>
      <c r="AM8" s="7">
        <v>2493</v>
      </c>
      <c r="AN8" s="8">
        <f t="shared" si="92"/>
        <v>2.4929999999999999</v>
      </c>
      <c r="AO8" s="7">
        <v>1073</v>
      </c>
      <c r="AP8" s="8">
        <f t="shared" si="93"/>
        <v>1.073</v>
      </c>
      <c r="AQ8" s="7">
        <v>2329</v>
      </c>
      <c r="AR8" s="8">
        <f t="shared" si="94"/>
        <v>2.3290000000000002</v>
      </c>
      <c r="AS8" s="7">
        <v>4334</v>
      </c>
      <c r="AT8" s="8">
        <f t="shared" si="95"/>
        <v>4.3340000000000005</v>
      </c>
      <c r="AU8" s="7">
        <v>1620</v>
      </c>
      <c r="AV8" s="8">
        <f t="shared" si="96"/>
        <v>1.62</v>
      </c>
      <c r="AW8" s="7">
        <v>4565</v>
      </c>
      <c r="AX8" s="8">
        <f t="shared" ref="AX7:AX8" si="112">C8*AW8</f>
        <v>4.5650000000000004</v>
      </c>
      <c r="AY8" s="7">
        <v>3083</v>
      </c>
      <c r="AZ8" s="8">
        <f t="shared" si="97"/>
        <v>3.0830000000000002</v>
      </c>
      <c r="BA8" s="7">
        <v>2406</v>
      </c>
      <c r="BB8" s="8">
        <f t="shared" si="98"/>
        <v>2.4060000000000001</v>
      </c>
      <c r="BC8" s="7">
        <v>4024</v>
      </c>
      <c r="BD8" s="8">
        <f t="shared" ref="BD7:BD8" si="113">C8*BC8</f>
        <v>4.024</v>
      </c>
      <c r="BE8" s="7">
        <v>510</v>
      </c>
      <c r="BF8" s="8">
        <f t="shared" ref="BF7:BF8" si="114">C8*BE8</f>
        <v>0.51</v>
      </c>
      <c r="BG8" s="7">
        <v>3370</v>
      </c>
      <c r="BH8" s="8">
        <f t="shared" si="99"/>
        <v>3.37</v>
      </c>
      <c r="BI8" s="7">
        <v>2969</v>
      </c>
      <c r="BJ8" s="8">
        <f t="shared" si="100"/>
        <v>2.9689999999999999</v>
      </c>
      <c r="BK8" s="7">
        <v>1808</v>
      </c>
      <c r="BL8" s="10">
        <f t="shared" si="101"/>
        <v>1.8080000000000001</v>
      </c>
      <c r="BM8" s="7">
        <v>3659</v>
      </c>
      <c r="BN8" s="8">
        <f t="shared" si="102"/>
        <v>3.6590000000000003</v>
      </c>
      <c r="BO8" s="7">
        <v>3734</v>
      </c>
      <c r="BP8" s="8">
        <f t="shared" si="103"/>
        <v>3.734</v>
      </c>
      <c r="BQ8" s="7">
        <v>747</v>
      </c>
      <c r="BR8" s="8">
        <f t="shared" si="104"/>
        <v>0.747</v>
      </c>
      <c r="BS8" s="7">
        <v>619</v>
      </c>
      <c r="BT8" s="8">
        <f t="shared" si="105"/>
        <v>0.61899999999999999</v>
      </c>
      <c r="BU8" s="7">
        <v>3041</v>
      </c>
      <c r="BV8" s="8">
        <f t="shared" si="106"/>
        <v>3.0409999999999999</v>
      </c>
      <c r="BW8" s="7">
        <v>3134</v>
      </c>
      <c r="BX8" s="8">
        <f t="shared" si="107"/>
        <v>3.1339999999999999</v>
      </c>
      <c r="BY8" s="7">
        <v>2516</v>
      </c>
      <c r="BZ8" s="8">
        <f t="shared" si="108"/>
        <v>2.516</v>
      </c>
      <c r="CA8" s="7">
        <v>3076</v>
      </c>
      <c r="CB8" s="8">
        <f t="shared" si="109"/>
        <v>3.0760000000000001</v>
      </c>
      <c r="CC8" s="7">
        <v>3578</v>
      </c>
      <c r="CD8" s="8">
        <f t="shared" si="110"/>
        <v>3.5780000000000003</v>
      </c>
      <c r="CE8" s="18">
        <f t="shared" si="39"/>
        <v>103969</v>
      </c>
      <c r="CF8" s="12">
        <f t="shared" si="39"/>
        <v>103.96900000000002</v>
      </c>
      <c r="CG8" s="7"/>
      <c r="CH8" s="26">
        <v>0</v>
      </c>
      <c r="CI8" s="18">
        <f t="shared" si="40"/>
        <v>103969</v>
      </c>
      <c r="CJ8" s="22">
        <f t="shared" si="40"/>
        <v>103.96900000000002</v>
      </c>
      <c r="CK8" s="7"/>
      <c r="CL8" s="2" t="s">
        <v>52</v>
      </c>
    </row>
    <row r="9" spans="1:92">
      <c r="A9" s="15">
        <v>10.07</v>
      </c>
      <c r="B9" s="24" t="s">
        <v>73</v>
      </c>
      <c r="C9" s="23"/>
      <c r="D9" s="6"/>
      <c r="E9" s="7"/>
      <c r="F9" s="8">
        <v>1.2586999999999999</v>
      </c>
      <c r="G9" s="7"/>
      <c r="H9" s="8">
        <v>0</v>
      </c>
      <c r="I9" s="7"/>
      <c r="J9" s="8">
        <v>1.27976</v>
      </c>
      <c r="K9" s="7"/>
      <c r="L9" s="8">
        <v>1.63781</v>
      </c>
      <c r="M9" s="7"/>
      <c r="N9" s="8">
        <v>0.69099999999999995</v>
      </c>
      <c r="O9" s="7"/>
      <c r="P9" s="8">
        <v>1.2907</v>
      </c>
      <c r="Q9" s="7"/>
      <c r="R9" s="8">
        <v>1.1852400000000001</v>
      </c>
      <c r="S9" s="7"/>
      <c r="T9" s="8">
        <v>0</v>
      </c>
      <c r="U9" s="7"/>
      <c r="V9" s="8">
        <f>2.12338-0.5</f>
        <v>1.62338</v>
      </c>
      <c r="W9" s="7"/>
      <c r="X9" s="8">
        <f>2.18933-1</f>
        <v>1.18933</v>
      </c>
      <c r="Y9" s="7"/>
      <c r="Z9" s="8">
        <f>3.6285-1</f>
        <v>2.6284999999999998</v>
      </c>
      <c r="AA9" s="7"/>
      <c r="AB9" s="8">
        <v>0.57828999999999997</v>
      </c>
      <c r="AC9" s="7"/>
      <c r="AD9" s="8">
        <v>1.0883400000000001</v>
      </c>
      <c r="AE9" s="7"/>
      <c r="AF9" s="8"/>
      <c r="AG9" s="7"/>
      <c r="AH9" s="8">
        <v>0.21639</v>
      </c>
      <c r="AI9" s="7"/>
      <c r="AJ9" s="8">
        <v>1.82545</v>
      </c>
      <c r="AK9" s="7"/>
      <c r="AL9" s="8"/>
      <c r="AM9" s="7"/>
      <c r="AN9" s="8">
        <v>1.2827299999999999</v>
      </c>
      <c r="AO9" s="7"/>
      <c r="AP9" s="8">
        <v>0</v>
      </c>
      <c r="AQ9" s="7"/>
      <c r="AR9" s="8">
        <v>0.92278000000000004</v>
      </c>
      <c r="AS9" s="7"/>
      <c r="AT9" s="8">
        <f>3.07857-1</f>
        <v>2.07857</v>
      </c>
      <c r="AU9" s="7"/>
      <c r="AV9" s="8">
        <v>0</v>
      </c>
      <c r="AW9" s="7"/>
      <c r="AX9" s="8">
        <f>3.35328-1-0.5</f>
        <v>1.8532799999999998</v>
      </c>
      <c r="AY9" s="7"/>
      <c r="AZ9" s="8">
        <v>1.0257799999999999</v>
      </c>
      <c r="BA9" s="7"/>
      <c r="BB9" s="8">
        <v>0.78234999999999999</v>
      </c>
      <c r="BC9" s="7"/>
      <c r="BD9" s="8">
        <f>1.98532-1-0.32646</f>
        <v>0.65886</v>
      </c>
      <c r="BE9" s="7"/>
      <c r="BF9" s="8">
        <v>0</v>
      </c>
      <c r="BG9" s="7"/>
      <c r="BH9" s="8">
        <v>1.97746</v>
      </c>
      <c r="BI9" s="7"/>
      <c r="BJ9" s="8">
        <v>1.3829</v>
      </c>
      <c r="BK9" s="7"/>
      <c r="BL9" s="8">
        <v>2.545E-2</v>
      </c>
      <c r="BM9" s="7"/>
      <c r="BN9" s="8">
        <v>1.5910899999999999</v>
      </c>
      <c r="BO9" s="7"/>
      <c r="BP9" s="8">
        <f>2.5987-1+0.23799-0.48255</f>
        <v>1.3541399999999999</v>
      </c>
      <c r="BQ9" s="7"/>
      <c r="BR9" s="8">
        <v>0</v>
      </c>
      <c r="BS9" s="7"/>
      <c r="BT9" s="8">
        <v>0</v>
      </c>
      <c r="BU9" s="7"/>
      <c r="BV9" s="8">
        <v>1.5245599999999999</v>
      </c>
      <c r="BW9" s="7"/>
      <c r="BX9" s="8">
        <v>1.4848399999999999</v>
      </c>
      <c r="BY9" s="7"/>
      <c r="BZ9" s="8">
        <v>0.98531000000000002</v>
      </c>
      <c r="CA9" s="7"/>
      <c r="CB9" s="8">
        <v>1.59491</v>
      </c>
      <c r="CC9" s="7"/>
      <c r="CD9" s="8">
        <v>1.9876</v>
      </c>
      <c r="CE9" s="18"/>
      <c r="CF9" s="12">
        <f t="shared" si="39"/>
        <v>39.005500000000005</v>
      </c>
      <c r="CG9" s="7"/>
      <c r="CH9" s="26">
        <v>0</v>
      </c>
      <c r="CI9" s="18"/>
      <c r="CJ9" s="22">
        <f t="shared" si="40"/>
        <v>39.005500000000005</v>
      </c>
      <c r="CK9" s="7"/>
    </row>
    <row r="10" spans="1:92">
      <c r="A10" s="54" t="s">
        <v>70</v>
      </c>
      <c r="B10" s="54"/>
      <c r="C10" s="23"/>
      <c r="D10" s="16"/>
      <c r="E10" s="25"/>
      <c r="F10" s="26">
        <f>SUM(F3:F9)</f>
        <v>12.870699999999999</v>
      </c>
      <c r="G10" s="27"/>
      <c r="H10" s="26">
        <f>SUM(H3:H9)</f>
        <v>3.4283000000000001</v>
      </c>
      <c r="I10" s="27"/>
      <c r="J10" s="26">
        <f>SUM(J3:J9)</f>
        <v>14.546759999999999</v>
      </c>
      <c r="K10" s="27"/>
      <c r="L10" s="26">
        <f>SUM(L3:L9)</f>
        <v>13.327810000000001</v>
      </c>
      <c r="M10" s="27"/>
      <c r="N10" s="26">
        <f>SUM(N3:N9)</f>
        <v>10.383500000000002</v>
      </c>
      <c r="O10" s="27"/>
      <c r="P10" s="26">
        <f>SUM(P3:P9)</f>
        <v>12.870699999999999</v>
      </c>
      <c r="Q10" s="27"/>
      <c r="R10" s="26">
        <f>SUM(R3:R9)</f>
        <v>12.982740000000002</v>
      </c>
      <c r="S10" s="27"/>
      <c r="T10" s="26">
        <f>SUM(T3:T9)</f>
        <v>7.5601900000000004</v>
      </c>
      <c r="U10" s="27"/>
      <c r="V10" s="26">
        <f>SUM(V3:V9)</f>
        <v>15.84638</v>
      </c>
      <c r="W10" s="27"/>
      <c r="X10" s="26">
        <f>SUM(X3:X9)</f>
        <v>21.412329999999997</v>
      </c>
      <c r="Y10" s="27"/>
      <c r="Z10" s="26">
        <f>SUM(Z3:Z9)</f>
        <v>20.645999999999997</v>
      </c>
      <c r="AA10" s="27"/>
      <c r="AB10" s="26">
        <f>SUM(AB3:AB9)</f>
        <v>11.279789999999998</v>
      </c>
      <c r="AC10" s="27"/>
      <c r="AD10" s="26">
        <f>SUM(AD3:AD9)</f>
        <v>11.50834</v>
      </c>
      <c r="AE10" s="27"/>
      <c r="AF10" s="26">
        <f>SUM(AF3:AF9)</f>
        <v>5.6376499999999998</v>
      </c>
      <c r="AG10" s="27"/>
      <c r="AH10" s="26">
        <f>SUM(AH3:AH9)</f>
        <v>8.1158900000000003</v>
      </c>
      <c r="AI10" s="27"/>
      <c r="AJ10" s="26">
        <f>SUM(AJ3:AJ9)</f>
        <v>13.41295</v>
      </c>
      <c r="AK10" s="27"/>
      <c r="AL10" s="26">
        <f>SUM(AL3:AL9)</f>
        <v>7.0941200000000002</v>
      </c>
      <c r="AM10" s="27"/>
      <c r="AN10" s="26">
        <f>SUM(AN3:AN9)</f>
        <v>11.172229999999999</v>
      </c>
      <c r="AO10" s="27"/>
      <c r="AP10" s="26">
        <f>SUM(AP3:AP9)</f>
        <v>4.8085900000000006</v>
      </c>
      <c r="AQ10" s="27"/>
      <c r="AR10" s="26">
        <f>SUM(AR3:AR9)</f>
        <v>10.437279999999999</v>
      </c>
      <c r="AS10" s="27"/>
      <c r="AT10" s="26">
        <f>SUM(AT3:AT9)</f>
        <v>19.42257</v>
      </c>
      <c r="AU10" s="27"/>
      <c r="AV10" s="26">
        <f>SUM(AV3:AV9)</f>
        <v>7.2599400000000003</v>
      </c>
      <c r="AW10" s="27"/>
      <c r="AX10" s="26">
        <f>SUM(AX3:AX9)</f>
        <v>20.45778</v>
      </c>
      <c r="AY10" s="27"/>
      <c r="AZ10" s="26">
        <f>SUM(AZ3:AZ9)</f>
        <v>13.816279999999999</v>
      </c>
      <c r="BA10" s="27"/>
      <c r="BB10" s="26">
        <f>SUM(BB3:BB9)</f>
        <v>10.782349999999999</v>
      </c>
      <c r="BC10" s="27"/>
      <c r="BD10" s="26">
        <f>SUM(BD3:BD9)</f>
        <v>18.033320000000003</v>
      </c>
      <c r="BE10" s="27"/>
      <c r="BF10" s="37">
        <f>SUM(BF3:BF9)</f>
        <v>2.2855400000000001</v>
      </c>
      <c r="BG10" s="27"/>
      <c r="BH10" s="26">
        <f>SUM(BH3:BH9)</f>
        <v>15.102460000000001</v>
      </c>
      <c r="BI10" s="27"/>
      <c r="BJ10" s="26">
        <f>SUM(BJ3:BJ9)</f>
        <v>13.305399999999997</v>
      </c>
      <c r="BK10" s="27"/>
      <c r="BL10" s="26">
        <f>SUM(BL3:BL9)</f>
        <v>8.1024499999999993</v>
      </c>
      <c r="BM10" s="27"/>
      <c r="BN10" s="26">
        <f>SUM(BN3:BN9)</f>
        <v>16.397590000000001</v>
      </c>
      <c r="BO10" s="27"/>
      <c r="BP10" s="26">
        <f>SUM(BP3:BP9)</f>
        <v>16.733699999999999</v>
      </c>
      <c r="BQ10" s="27"/>
      <c r="BR10" s="26">
        <f>SUM(BR3:BR9)</f>
        <v>3.3476399999999997</v>
      </c>
      <c r="BS10" s="27"/>
      <c r="BT10" s="26">
        <f>SUM(BT3:BT9)</f>
        <v>2.7740099999999996</v>
      </c>
      <c r="BU10" s="27"/>
      <c r="BV10" s="26">
        <f>SUM(BV3:BV9)</f>
        <v>13.62806</v>
      </c>
      <c r="BW10" s="27"/>
      <c r="BX10" s="26">
        <f>SUM(BX3:BX9)</f>
        <v>14.044840000000001</v>
      </c>
      <c r="BY10" s="27"/>
      <c r="BZ10" s="26">
        <f>SUM(BZ3:BZ9)</f>
        <v>11.275309999999999</v>
      </c>
      <c r="CA10" s="27"/>
      <c r="CB10" s="26">
        <f>SUM(CB3:CB9)</f>
        <v>13.784910000000002</v>
      </c>
      <c r="CC10" s="27"/>
      <c r="CD10" s="26">
        <f>SUM(CD3:CD9)</f>
        <v>16.034600000000001</v>
      </c>
      <c r="CE10" s="27"/>
      <c r="CF10" s="26">
        <f>SUM(CF3:CF9)</f>
        <v>465.93100000000004</v>
      </c>
      <c r="CG10" s="27"/>
      <c r="CH10" s="26">
        <f>SUM(CH3:CH9)</f>
        <v>0</v>
      </c>
      <c r="CI10" s="27"/>
      <c r="CJ10" s="22">
        <f>SUM(CJ3:CJ9)</f>
        <v>465.93100000000004</v>
      </c>
      <c r="CK10" s="7"/>
      <c r="CL10" s="28"/>
      <c r="CM10" s="28"/>
    </row>
    <row r="11" spans="1:92" ht="12.75" customHeight="1">
      <c r="A11" s="46" t="s">
        <v>56</v>
      </c>
      <c r="B11" s="47"/>
      <c r="C11" s="43"/>
      <c r="D11" s="43"/>
      <c r="E11" s="43"/>
      <c r="F11" s="43"/>
      <c r="G11" s="43"/>
      <c r="H11" s="43"/>
      <c r="I11" s="43"/>
      <c r="J11" s="45"/>
      <c r="K11" s="43"/>
      <c r="L11" s="45"/>
      <c r="M11" s="43"/>
      <c r="N11" s="45"/>
      <c r="O11" s="43"/>
      <c r="P11" s="45"/>
      <c r="Q11" s="43"/>
      <c r="R11" s="45"/>
      <c r="S11" s="43"/>
      <c r="T11" s="45"/>
      <c r="U11" s="43"/>
      <c r="V11" s="45"/>
      <c r="W11" s="43"/>
      <c r="X11" s="45"/>
      <c r="Y11" s="43"/>
      <c r="Z11" s="45"/>
      <c r="AA11" s="43"/>
      <c r="AB11" s="45"/>
      <c r="AC11" s="43"/>
      <c r="AD11" s="45"/>
      <c r="AE11" s="43"/>
      <c r="AF11" s="45"/>
      <c r="AG11" s="43"/>
      <c r="AH11" s="45"/>
      <c r="AI11" s="43"/>
      <c r="AJ11" s="45"/>
      <c r="AK11" s="43"/>
      <c r="AL11" s="45"/>
      <c r="AM11" s="43"/>
      <c r="AN11" s="45"/>
      <c r="AO11" s="43"/>
      <c r="AP11" s="45"/>
      <c r="AQ11" s="43"/>
      <c r="AR11" s="45"/>
      <c r="AS11" s="43"/>
      <c r="AT11" s="45"/>
      <c r="AU11" s="43"/>
      <c r="AV11" s="45"/>
      <c r="AW11" s="43"/>
      <c r="AX11" s="45"/>
      <c r="AY11" s="43"/>
      <c r="AZ11" s="45"/>
      <c r="BA11" s="43"/>
      <c r="BB11" s="45"/>
      <c r="BC11" s="43"/>
      <c r="BD11" s="45"/>
      <c r="BE11" s="43"/>
      <c r="BF11" s="45"/>
      <c r="BG11" s="43"/>
      <c r="BH11" s="45"/>
      <c r="BI11" s="43"/>
      <c r="BJ11" s="45"/>
      <c r="BK11" s="43"/>
      <c r="BL11" s="45"/>
      <c r="BM11" s="43"/>
      <c r="BN11" s="45"/>
      <c r="BO11" s="43"/>
      <c r="BP11" s="45"/>
      <c r="BQ11" s="43"/>
      <c r="BR11" s="45"/>
      <c r="BS11" s="43"/>
      <c r="BT11" s="45"/>
      <c r="BU11" s="43"/>
      <c r="BV11" s="45"/>
      <c r="BW11" s="43"/>
      <c r="BX11" s="45"/>
      <c r="BY11" s="43"/>
      <c r="BZ11" s="45"/>
      <c r="CA11" s="43"/>
      <c r="CB11" s="45"/>
      <c r="CC11" s="43"/>
      <c r="CD11" s="45"/>
      <c r="CE11" s="43"/>
      <c r="CF11" s="43"/>
      <c r="CG11" s="43"/>
      <c r="CH11" s="43"/>
      <c r="CI11" s="43"/>
      <c r="CJ11" s="43"/>
      <c r="CK11" s="44"/>
    </row>
    <row r="12" spans="1:92" s="32" customFormat="1">
      <c r="A12" s="15">
        <v>10.08</v>
      </c>
      <c r="B12" s="30" t="s">
        <v>71</v>
      </c>
      <c r="C12" s="41">
        <v>3</v>
      </c>
      <c r="D12" s="31" t="s">
        <v>60</v>
      </c>
      <c r="E12" s="31"/>
      <c r="F12" s="42"/>
      <c r="G12" s="31"/>
      <c r="H12" s="4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7">
        <v>114</v>
      </c>
      <c r="CI12" s="31"/>
      <c r="CJ12" s="22">
        <v>114</v>
      </c>
      <c r="CK12" s="31"/>
      <c r="CL12" s="32" t="s">
        <v>52</v>
      </c>
    </row>
    <row r="13" spans="1:92">
      <c r="A13" s="29">
        <v>10.09</v>
      </c>
      <c r="B13" s="24" t="s">
        <v>69</v>
      </c>
      <c r="C13" s="23"/>
      <c r="D13" s="16"/>
      <c r="E13" s="7"/>
      <c r="F13" s="8"/>
      <c r="G13" s="18"/>
      <c r="H13" s="8"/>
      <c r="I13" s="33"/>
      <c r="J13" s="8"/>
      <c r="K13" s="33"/>
      <c r="L13" s="8"/>
      <c r="M13" s="33"/>
      <c r="N13" s="8"/>
      <c r="O13" s="33"/>
      <c r="P13" s="8"/>
      <c r="Q13" s="18"/>
      <c r="R13" s="8"/>
      <c r="S13" s="33"/>
      <c r="T13" s="8"/>
      <c r="U13" s="33"/>
      <c r="V13" s="8"/>
      <c r="W13" s="33"/>
      <c r="X13" s="8"/>
      <c r="Y13" s="33"/>
      <c r="Z13" s="8"/>
      <c r="AA13" s="33"/>
      <c r="AB13" s="8"/>
      <c r="AC13" s="33"/>
      <c r="AD13" s="8"/>
      <c r="AE13" s="33"/>
      <c r="AF13" s="8"/>
      <c r="AG13" s="33"/>
      <c r="AH13" s="8"/>
      <c r="AI13" s="33"/>
      <c r="AJ13" s="8"/>
      <c r="AK13" s="33"/>
      <c r="AL13" s="8"/>
      <c r="AM13" s="33"/>
      <c r="AN13" s="8"/>
      <c r="AO13" s="33"/>
      <c r="AP13" s="8"/>
      <c r="AQ13" s="33"/>
      <c r="AR13" s="8"/>
      <c r="AS13" s="33"/>
      <c r="AT13" s="8"/>
      <c r="AU13" s="18"/>
      <c r="AV13" s="8"/>
      <c r="AW13" s="33"/>
      <c r="AX13" s="8"/>
      <c r="AY13" s="33"/>
      <c r="AZ13" s="8"/>
      <c r="BA13" s="33"/>
      <c r="BB13" s="8"/>
      <c r="BC13" s="33"/>
      <c r="BD13" s="8"/>
      <c r="BE13" s="33"/>
      <c r="BF13" s="8"/>
      <c r="BG13" s="33"/>
      <c r="BH13" s="8"/>
      <c r="BI13" s="33"/>
      <c r="BJ13" s="8"/>
      <c r="BK13" s="33"/>
      <c r="BL13" s="34"/>
      <c r="BM13" s="33"/>
      <c r="BN13" s="8"/>
      <c r="BO13" s="33"/>
      <c r="BP13" s="8"/>
      <c r="BQ13" s="33"/>
      <c r="BR13" s="8"/>
      <c r="BS13" s="33"/>
      <c r="BT13" s="8"/>
      <c r="BU13" s="33"/>
      <c r="BV13" s="8"/>
      <c r="BW13" s="33"/>
      <c r="BX13" s="8"/>
      <c r="BY13" s="33"/>
      <c r="BZ13" s="8"/>
      <c r="CA13" s="33"/>
      <c r="CB13" s="8"/>
      <c r="CC13" s="33"/>
      <c r="CD13" s="8"/>
      <c r="CE13" s="35"/>
      <c r="CF13" s="36"/>
      <c r="CG13" s="33"/>
      <c r="CH13" s="37">
        <v>10</v>
      </c>
      <c r="CI13" s="18"/>
      <c r="CJ13" s="22">
        <f t="shared" ref="CJ13:CJ18" si="115">CH13</f>
        <v>10</v>
      </c>
      <c r="CK13" s="7"/>
      <c r="CL13" s="2" t="s">
        <v>55</v>
      </c>
    </row>
    <row r="14" spans="1:92">
      <c r="A14" s="15">
        <v>10.1</v>
      </c>
      <c r="B14" s="16" t="s">
        <v>57</v>
      </c>
      <c r="C14" s="23">
        <v>5.0000000000000001E-4</v>
      </c>
      <c r="D14" s="6" t="s">
        <v>53</v>
      </c>
      <c r="E14" s="7"/>
      <c r="F14" s="8"/>
      <c r="G14" s="18"/>
      <c r="H14" s="8"/>
      <c r="I14" s="33"/>
      <c r="J14" s="8"/>
      <c r="K14" s="33"/>
      <c r="L14" s="8"/>
      <c r="M14" s="33"/>
      <c r="N14" s="8"/>
      <c r="O14" s="33"/>
      <c r="P14" s="8"/>
      <c r="Q14" s="18"/>
      <c r="R14" s="8"/>
      <c r="S14" s="33"/>
      <c r="T14" s="8"/>
      <c r="U14" s="33"/>
      <c r="V14" s="8"/>
      <c r="W14" s="33"/>
      <c r="X14" s="8"/>
      <c r="Y14" s="33"/>
      <c r="Z14" s="8"/>
      <c r="AA14" s="33"/>
      <c r="AB14" s="8"/>
      <c r="AC14" s="33"/>
      <c r="AD14" s="8"/>
      <c r="AE14" s="33"/>
      <c r="AF14" s="8"/>
      <c r="AG14" s="33"/>
      <c r="AH14" s="8"/>
      <c r="AI14" s="33"/>
      <c r="AJ14" s="8"/>
      <c r="AK14" s="18">
        <v>0</v>
      </c>
      <c r="AL14" s="8">
        <f>+AK14*C14</f>
        <v>0</v>
      </c>
      <c r="AM14" s="33"/>
      <c r="AN14" s="8"/>
      <c r="AO14" s="33"/>
      <c r="AP14" s="8"/>
      <c r="AQ14" s="33"/>
      <c r="AR14" s="8"/>
      <c r="AS14" s="33"/>
      <c r="AT14" s="8"/>
      <c r="AU14" s="18"/>
      <c r="AV14" s="8"/>
      <c r="AW14" s="33"/>
      <c r="AX14" s="8"/>
      <c r="AY14" s="33"/>
      <c r="AZ14" s="8"/>
      <c r="BA14" s="33"/>
      <c r="BB14" s="8"/>
      <c r="BC14" s="33"/>
      <c r="BD14" s="8"/>
      <c r="BE14" s="33"/>
      <c r="BF14" s="8"/>
      <c r="BG14" s="33"/>
      <c r="BH14" s="8"/>
      <c r="BI14" s="33"/>
      <c r="BJ14" s="8"/>
      <c r="BK14" s="33"/>
      <c r="BL14" s="34"/>
      <c r="BM14" s="33"/>
      <c r="BN14" s="8"/>
      <c r="BO14" s="33"/>
      <c r="BP14" s="8"/>
      <c r="BQ14" s="33"/>
      <c r="BR14" s="8"/>
      <c r="BS14" s="33"/>
      <c r="BT14" s="8"/>
      <c r="BU14" s="33"/>
      <c r="BV14" s="8"/>
      <c r="BW14" s="33"/>
      <c r="BX14" s="8"/>
      <c r="BY14" s="18">
        <v>0</v>
      </c>
      <c r="BZ14" s="8">
        <f>+BY14*C14</f>
        <v>0</v>
      </c>
      <c r="CA14" s="33"/>
      <c r="CB14" s="8"/>
      <c r="CC14" s="33"/>
      <c r="CD14" s="8"/>
      <c r="CE14" s="35"/>
      <c r="CF14" s="36"/>
      <c r="CG14" s="18">
        <v>103969</v>
      </c>
      <c r="CH14" s="37">
        <f>CG14*C14</f>
        <v>51.984500000000004</v>
      </c>
      <c r="CI14" s="18"/>
      <c r="CJ14" s="22">
        <f t="shared" si="115"/>
        <v>51.984500000000004</v>
      </c>
      <c r="CK14" s="7"/>
      <c r="CL14" s="2" t="s">
        <v>52</v>
      </c>
    </row>
    <row r="15" spans="1:92" ht="25.5">
      <c r="A15" s="29">
        <v>10.11</v>
      </c>
      <c r="B15" s="16" t="s">
        <v>58</v>
      </c>
      <c r="C15" s="23"/>
      <c r="D15" s="16"/>
      <c r="E15" s="7"/>
      <c r="F15" s="8"/>
      <c r="G15" s="18"/>
      <c r="H15" s="8"/>
      <c r="I15" s="33"/>
      <c r="J15" s="8"/>
      <c r="K15" s="33"/>
      <c r="L15" s="8"/>
      <c r="M15" s="33"/>
      <c r="N15" s="8"/>
      <c r="O15" s="33"/>
      <c r="P15" s="8"/>
      <c r="Q15" s="18"/>
      <c r="R15" s="8"/>
      <c r="S15" s="33"/>
      <c r="T15" s="8"/>
      <c r="U15" s="33"/>
      <c r="V15" s="8"/>
      <c r="W15" s="33"/>
      <c r="X15" s="8"/>
      <c r="Y15" s="33"/>
      <c r="Z15" s="8"/>
      <c r="AA15" s="33"/>
      <c r="AB15" s="8"/>
      <c r="AC15" s="33"/>
      <c r="AD15" s="8"/>
      <c r="AE15" s="33"/>
      <c r="AF15" s="8"/>
      <c r="AG15" s="33"/>
      <c r="AH15" s="8"/>
      <c r="AI15" s="33"/>
      <c r="AJ15" s="8"/>
      <c r="AK15" s="33"/>
      <c r="AL15" s="8"/>
      <c r="AM15" s="33"/>
      <c r="AN15" s="8"/>
      <c r="AO15" s="33"/>
      <c r="AP15" s="8"/>
      <c r="AQ15" s="33"/>
      <c r="AR15" s="8"/>
      <c r="AS15" s="33"/>
      <c r="AT15" s="8"/>
      <c r="AU15" s="18"/>
      <c r="AV15" s="8"/>
      <c r="AW15" s="33"/>
      <c r="AX15" s="8"/>
      <c r="AY15" s="33"/>
      <c r="AZ15" s="8"/>
      <c r="BA15" s="33"/>
      <c r="BB15" s="8"/>
      <c r="BC15" s="33"/>
      <c r="BD15" s="8"/>
      <c r="BE15" s="33"/>
      <c r="BF15" s="8"/>
      <c r="BG15" s="33"/>
      <c r="BH15" s="8"/>
      <c r="BI15" s="33"/>
      <c r="BJ15" s="8"/>
      <c r="BK15" s="33"/>
      <c r="BL15" s="34"/>
      <c r="BM15" s="33"/>
      <c r="BN15" s="8"/>
      <c r="BO15" s="33"/>
      <c r="BP15" s="8"/>
      <c r="BQ15" s="33"/>
      <c r="BR15" s="8"/>
      <c r="BS15" s="33"/>
      <c r="BT15" s="8"/>
      <c r="BU15" s="33"/>
      <c r="BV15" s="8"/>
      <c r="BW15" s="33"/>
      <c r="BX15" s="8"/>
      <c r="BY15" s="33"/>
      <c r="BZ15" s="8"/>
      <c r="CA15" s="33"/>
      <c r="CB15" s="8"/>
      <c r="CC15" s="33"/>
      <c r="CD15" s="8"/>
      <c r="CE15" s="35"/>
      <c r="CF15" s="36"/>
      <c r="CG15" s="33"/>
      <c r="CH15" s="37">
        <v>25</v>
      </c>
      <c r="CI15" s="18"/>
      <c r="CJ15" s="22">
        <f t="shared" si="115"/>
        <v>25</v>
      </c>
      <c r="CK15" s="7"/>
      <c r="CL15" s="2" t="s">
        <v>55</v>
      </c>
    </row>
    <row r="16" spans="1:92">
      <c r="A16" s="15">
        <v>10.119999999999999</v>
      </c>
      <c r="B16" s="16" t="s">
        <v>59</v>
      </c>
      <c r="C16" s="23"/>
      <c r="D16" s="16"/>
      <c r="E16" s="7"/>
      <c r="F16" s="8"/>
      <c r="G16" s="18"/>
      <c r="H16" s="8"/>
      <c r="I16" s="33"/>
      <c r="J16" s="8"/>
      <c r="K16" s="33"/>
      <c r="L16" s="8"/>
      <c r="M16" s="33"/>
      <c r="N16" s="8"/>
      <c r="O16" s="33"/>
      <c r="P16" s="8"/>
      <c r="Q16" s="18"/>
      <c r="R16" s="8"/>
      <c r="S16" s="33"/>
      <c r="T16" s="8"/>
      <c r="U16" s="33"/>
      <c r="V16" s="8"/>
      <c r="W16" s="33"/>
      <c r="X16" s="8"/>
      <c r="Y16" s="33"/>
      <c r="Z16" s="8"/>
      <c r="AA16" s="33"/>
      <c r="AB16" s="8"/>
      <c r="AC16" s="33"/>
      <c r="AD16" s="8"/>
      <c r="AE16" s="33"/>
      <c r="AF16" s="8"/>
      <c r="AG16" s="33"/>
      <c r="AH16" s="8"/>
      <c r="AI16" s="33"/>
      <c r="AJ16" s="8"/>
      <c r="AK16" s="33"/>
      <c r="AL16" s="8"/>
      <c r="AM16" s="33"/>
      <c r="AN16" s="8"/>
      <c r="AO16" s="33"/>
      <c r="AP16" s="8"/>
      <c r="AQ16" s="33"/>
      <c r="AR16" s="8"/>
      <c r="AS16" s="33"/>
      <c r="AT16" s="8"/>
      <c r="AU16" s="18"/>
      <c r="AV16" s="8"/>
      <c r="AW16" s="33"/>
      <c r="AX16" s="8"/>
      <c r="AY16" s="33"/>
      <c r="AZ16" s="8"/>
      <c r="BA16" s="33"/>
      <c r="BB16" s="8"/>
      <c r="BC16" s="33"/>
      <c r="BD16" s="8"/>
      <c r="BE16" s="33"/>
      <c r="BF16" s="8"/>
      <c r="BG16" s="33"/>
      <c r="BH16" s="8"/>
      <c r="BI16" s="33"/>
      <c r="BJ16" s="8"/>
      <c r="BK16" s="33"/>
      <c r="BL16" s="34"/>
      <c r="BM16" s="33"/>
      <c r="BN16" s="8"/>
      <c r="BO16" s="33"/>
      <c r="BP16" s="8"/>
      <c r="BQ16" s="33"/>
      <c r="BR16" s="8"/>
      <c r="BS16" s="33"/>
      <c r="BT16" s="8"/>
      <c r="BU16" s="33"/>
      <c r="BV16" s="8"/>
      <c r="BW16" s="33"/>
      <c r="BX16" s="8"/>
      <c r="BY16" s="33"/>
      <c r="BZ16" s="8"/>
      <c r="CA16" s="33"/>
      <c r="CB16" s="8"/>
      <c r="CC16" s="33"/>
      <c r="CD16" s="8"/>
      <c r="CE16" s="35"/>
      <c r="CF16" s="36"/>
      <c r="CG16" s="33"/>
      <c r="CH16" s="37">
        <v>24</v>
      </c>
      <c r="CI16" s="18"/>
      <c r="CJ16" s="22">
        <f t="shared" si="115"/>
        <v>24</v>
      </c>
      <c r="CK16" s="7"/>
      <c r="CL16" s="2" t="s">
        <v>55</v>
      </c>
    </row>
    <row r="17" spans="1:91">
      <c r="A17" s="29">
        <v>10.130000000000001</v>
      </c>
      <c r="B17" s="16" t="s">
        <v>61</v>
      </c>
      <c r="C17" s="23"/>
      <c r="D17" s="16"/>
      <c r="E17" s="7"/>
      <c r="F17" s="8"/>
      <c r="G17" s="18"/>
      <c r="H17" s="8"/>
      <c r="I17" s="33"/>
      <c r="J17" s="8"/>
      <c r="K17" s="33"/>
      <c r="L17" s="8"/>
      <c r="M17" s="33"/>
      <c r="N17" s="8"/>
      <c r="O17" s="33"/>
      <c r="P17" s="8"/>
      <c r="Q17" s="18"/>
      <c r="R17" s="8"/>
      <c r="S17" s="33"/>
      <c r="T17" s="8"/>
      <c r="U17" s="33"/>
      <c r="V17" s="8"/>
      <c r="W17" s="33"/>
      <c r="X17" s="8"/>
      <c r="Y17" s="33"/>
      <c r="Z17" s="8"/>
      <c r="AA17" s="33"/>
      <c r="AB17" s="8"/>
      <c r="AC17" s="33"/>
      <c r="AD17" s="8"/>
      <c r="AE17" s="33"/>
      <c r="AF17" s="8"/>
      <c r="AG17" s="33"/>
      <c r="AH17" s="8"/>
      <c r="AI17" s="33"/>
      <c r="AJ17" s="8"/>
      <c r="AK17" s="33"/>
      <c r="AL17" s="8"/>
      <c r="AM17" s="33"/>
      <c r="AN17" s="8"/>
      <c r="AO17" s="33"/>
      <c r="AP17" s="8"/>
      <c r="AQ17" s="33"/>
      <c r="AR17" s="8"/>
      <c r="AS17" s="33"/>
      <c r="AT17" s="8"/>
      <c r="AU17" s="18"/>
      <c r="AV17" s="8"/>
      <c r="AW17" s="33"/>
      <c r="AX17" s="8"/>
      <c r="AY17" s="33"/>
      <c r="AZ17" s="8"/>
      <c r="BA17" s="33"/>
      <c r="BB17" s="8"/>
      <c r="BC17" s="33"/>
      <c r="BD17" s="8"/>
      <c r="BE17" s="33"/>
      <c r="BF17" s="8"/>
      <c r="BG17" s="33"/>
      <c r="BH17" s="8"/>
      <c r="BI17" s="33"/>
      <c r="BJ17" s="8"/>
      <c r="BK17" s="33"/>
      <c r="BL17" s="34"/>
      <c r="BM17" s="33"/>
      <c r="BN17" s="8"/>
      <c r="BO17" s="33"/>
      <c r="BP17" s="8"/>
      <c r="BQ17" s="33"/>
      <c r="BR17" s="8"/>
      <c r="BS17" s="33"/>
      <c r="BT17" s="8"/>
      <c r="BU17" s="33"/>
      <c r="BV17" s="8"/>
      <c r="BW17" s="33"/>
      <c r="BX17" s="8"/>
      <c r="BY17" s="33"/>
      <c r="BZ17" s="8"/>
      <c r="CA17" s="33"/>
      <c r="CB17" s="8"/>
      <c r="CC17" s="33"/>
      <c r="CD17" s="8"/>
      <c r="CE17" s="35"/>
      <c r="CF17" s="36"/>
      <c r="CG17" s="33"/>
      <c r="CH17" s="37">
        <v>10</v>
      </c>
      <c r="CI17" s="18"/>
      <c r="CJ17" s="22">
        <f t="shared" si="115"/>
        <v>10</v>
      </c>
      <c r="CK17" s="7"/>
      <c r="CL17" s="2" t="s">
        <v>52</v>
      </c>
    </row>
    <row r="18" spans="1:91">
      <c r="A18" s="29">
        <v>10.14</v>
      </c>
      <c r="B18" s="16" t="s">
        <v>68</v>
      </c>
      <c r="C18" s="23"/>
      <c r="D18" s="16"/>
      <c r="E18" s="7"/>
      <c r="F18" s="8"/>
      <c r="G18" s="18"/>
      <c r="H18" s="8"/>
      <c r="I18" s="33"/>
      <c r="J18" s="8"/>
      <c r="K18" s="33"/>
      <c r="L18" s="8"/>
      <c r="M18" s="33"/>
      <c r="N18" s="8"/>
      <c r="O18" s="33"/>
      <c r="P18" s="8"/>
      <c r="Q18" s="18"/>
      <c r="R18" s="8"/>
      <c r="S18" s="33"/>
      <c r="T18" s="8"/>
      <c r="U18" s="33"/>
      <c r="V18" s="8"/>
      <c r="W18" s="33"/>
      <c r="X18" s="8"/>
      <c r="Y18" s="33"/>
      <c r="Z18" s="8"/>
      <c r="AA18" s="33"/>
      <c r="AB18" s="8"/>
      <c r="AC18" s="33"/>
      <c r="AD18" s="8"/>
      <c r="AE18" s="33"/>
      <c r="AF18" s="8"/>
      <c r="AG18" s="33"/>
      <c r="AH18" s="8"/>
      <c r="AI18" s="33"/>
      <c r="AJ18" s="8"/>
      <c r="AK18" s="33"/>
      <c r="AL18" s="8"/>
      <c r="AM18" s="33"/>
      <c r="AN18" s="8"/>
      <c r="AO18" s="33"/>
      <c r="AP18" s="8"/>
      <c r="AQ18" s="33"/>
      <c r="AR18" s="8"/>
      <c r="AS18" s="33"/>
      <c r="AT18" s="8"/>
      <c r="AU18" s="18"/>
      <c r="AV18" s="8"/>
      <c r="AW18" s="33"/>
      <c r="AX18" s="8"/>
      <c r="AY18" s="33"/>
      <c r="AZ18" s="8"/>
      <c r="BA18" s="33"/>
      <c r="BB18" s="8"/>
      <c r="BC18" s="33"/>
      <c r="BD18" s="8"/>
      <c r="BE18" s="33"/>
      <c r="BF18" s="8"/>
      <c r="BG18" s="33"/>
      <c r="BH18" s="8"/>
      <c r="BI18" s="33"/>
      <c r="BJ18" s="8"/>
      <c r="BK18" s="33"/>
      <c r="BL18" s="34"/>
      <c r="BM18" s="33"/>
      <c r="BN18" s="8"/>
      <c r="BO18" s="33"/>
      <c r="BP18" s="8"/>
      <c r="BQ18" s="33"/>
      <c r="BR18" s="8"/>
      <c r="BS18" s="33"/>
      <c r="BT18" s="8"/>
      <c r="BU18" s="33"/>
      <c r="BV18" s="8"/>
      <c r="BW18" s="33"/>
      <c r="BX18" s="8"/>
      <c r="BY18" s="33"/>
      <c r="BZ18" s="8"/>
      <c r="CA18" s="33"/>
      <c r="CB18" s="8"/>
      <c r="CC18" s="33"/>
      <c r="CD18" s="8"/>
      <c r="CE18" s="35"/>
      <c r="CF18" s="36"/>
      <c r="CG18" s="33"/>
      <c r="CH18" s="37">
        <v>30</v>
      </c>
      <c r="CI18" s="18"/>
      <c r="CJ18" s="22">
        <f t="shared" si="115"/>
        <v>30</v>
      </c>
      <c r="CK18" s="7"/>
      <c r="CL18" s="2" t="s">
        <v>52</v>
      </c>
    </row>
    <row r="19" spans="1:91">
      <c r="A19" s="55" t="s">
        <v>72</v>
      </c>
      <c r="B19" s="56"/>
      <c r="C19" s="23"/>
      <c r="D19" s="16"/>
      <c r="E19" s="25"/>
      <c r="F19" s="26">
        <f>SUM(F13:F18)</f>
        <v>0</v>
      </c>
      <c r="G19" s="26"/>
      <c r="H19" s="26">
        <f>SUM(H13:H18)</f>
        <v>0</v>
      </c>
      <c r="I19" s="26"/>
      <c r="J19" s="26">
        <f>SUM(J13:J18)</f>
        <v>0</v>
      </c>
      <c r="K19" s="26"/>
      <c r="L19" s="26">
        <f>SUM(L13:L18)</f>
        <v>0</v>
      </c>
      <c r="M19" s="26"/>
      <c r="N19" s="26">
        <f>SUM(N13:N18)</f>
        <v>0</v>
      </c>
      <c r="O19" s="26"/>
      <c r="P19" s="26">
        <f>SUM(P13:P18)</f>
        <v>0</v>
      </c>
      <c r="Q19" s="26"/>
      <c r="R19" s="26">
        <f>SUM(R13:R18)</f>
        <v>0</v>
      </c>
      <c r="S19" s="26"/>
      <c r="T19" s="26">
        <f>SUM(T13:T18)</f>
        <v>0</v>
      </c>
      <c r="U19" s="26"/>
      <c r="V19" s="26">
        <f>SUM(V13:V18)</f>
        <v>0</v>
      </c>
      <c r="W19" s="26"/>
      <c r="X19" s="26">
        <f>SUM(X13:X18)</f>
        <v>0</v>
      </c>
      <c r="Y19" s="26"/>
      <c r="Z19" s="26">
        <f>SUM(Z13:Z18)</f>
        <v>0</v>
      </c>
      <c r="AA19" s="26"/>
      <c r="AB19" s="26">
        <f>SUM(AB13:AB18)</f>
        <v>0</v>
      </c>
      <c r="AC19" s="26"/>
      <c r="AD19" s="26">
        <f>SUM(AD13:AD18)</f>
        <v>0</v>
      </c>
      <c r="AE19" s="26"/>
      <c r="AF19" s="26">
        <f>SUM(AF13:AF18)</f>
        <v>0</v>
      </c>
      <c r="AG19" s="26"/>
      <c r="AH19" s="26">
        <f>SUM(AH13:AH18)</f>
        <v>0</v>
      </c>
      <c r="AI19" s="26"/>
      <c r="AJ19" s="26">
        <f>SUM(AJ13:AJ18)</f>
        <v>0</v>
      </c>
      <c r="AK19" s="26"/>
      <c r="AL19" s="26">
        <f>SUM(AL13:AL18)</f>
        <v>0</v>
      </c>
      <c r="AM19" s="26"/>
      <c r="AN19" s="26">
        <f>SUM(AN13:AN18)</f>
        <v>0</v>
      </c>
      <c r="AO19" s="26"/>
      <c r="AP19" s="26">
        <f>SUM(AP13:AP18)</f>
        <v>0</v>
      </c>
      <c r="AQ19" s="26"/>
      <c r="AR19" s="26">
        <f>SUM(AR13:AR18)</f>
        <v>0</v>
      </c>
      <c r="AS19" s="26"/>
      <c r="AT19" s="26">
        <f>SUM(AT13:AT18)</f>
        <v>0</v>
      </c>
      <c r="AU19" s="26"/>
      <c r="AV19" s="26">
        <f>SUM(AV13:AV18)</f>
        <v>0</v>
      </c>
      <c r="AW19" s="26"/>
      <c r="AX19" s="26">
        <f>SUM(AX13:AX18)</f>
        <v>0</v>
      </c>
      <c r="AY19" s="26"/>
      <c r="AZ19" s="26">
        <f>SUM(AZ13:AZ18)</f>
        <v>0</v>
      </c>
      <c r="BA19" s="26"/>
      <c r="BB19" s="26">
        <f>SUM(BB13:BB18)</f>
        <v>0</v>
      </c>
      <c r="BC19" s="26"/>
      <c r="BD19" s="26">
        <f>SUM(BD13:BD18)</f>
        <v>0</v>
      </c>
      <c r="BE19" s="26"/>
      <c r="BF19" s="26">
        <f>SUM(BF13:BF18)</f>
        <v>0</v>
      </c>
      <c r="BG19" s="26"/>
      <c r="BH19" s="26">
        <f>SUM(BH13:BH18)</f>
        <v>0</v>
      </c>
      <c r="BI19" s="26"/>
      <c r="BJ19" s="26">
        <f>SUM(BJ13:BJ18)</f>
        <v>0</v>
      </c>
      <c r="BK19" s="26"/>
      <c r="BL19" s="26">
        <f>SUM(BL13:BL18)</f>
        <v>0</v>
      </c>
      <c r="BM19" s="26"/>
      <c r="BN19" s="26">
        <f>SUM(BN13:BN18)</f>
        <v>0</v>
      </c>
      <c r="BO19" s="26"/>
      <c r="BP19" s="26">
        <f>SUM(BP13:BP18)</f>
        <v>0</v>
      </c>
      <c r="BQ19" s="26"/>
      <c r="BR19" s="26">
        <f>SUM(BR13:BR18)</f>
        <v>0</v>
      </c>
      <c r="BS19" s="26"/>
      <c r="BT19" s="26">
        <f>SUM(BT13:BT18)</f>
        <v>0</v>
      </c>
      <c r="BU19" s="26"/>
      <c r="BV19" s="26">
        <f>SUM(BV13:BV18)</f>
        <v>0</v>
      </c>
      <c r="BW19" s="26"/>
      <c r="BX19" s="26">
        <f>SUM(BX13:BX18)</f>
        <v>0</v>
      </c>
      <c r="BY19" s="26"/>
      <c r="BZ19" s="26">
        <f>SUM(BZ13:BZ18)</f>
        <v>0</v>
      </c>
      <c r="CA19" s="26"/>
      <c r="CB19" s="26">
        <f>SUM(CB13:CB18)</f>
        <v>0</v>
      </c>
      <c r="CC19" s="26"/>
      <c r="CD19" s="26">
        <f>SUM(CD13:CD18)</f>
        <v>0</v>
      </c>
      <c r="CE19" s="26"/>
      <c r="CF19" s="26">
        <f>SUM(CF13:CF18)</f>
        <v>0</v>
      </c>
      <c r="CG19" s="22"/>
      <c r="CH19" s="26">
        <f>SUM(CH12:CH18)</f>
        <v>264.98450000000003</v>
      </c>
      <c r="CI19" s="18"/>
      <c r="CJ19" s="22">
        <f>SUM(CJ12:CJ18)</f>
        <v>264.98450000000003</v>
      </c>
      <c r="CK19" s="7"/>
      <c r="CL19" s="28"/>
      <c r="CM19" s="28"/>
    </row>
    <row r="20" spans="1:91">
      <c r="A20" s="55" t="s">
        <v>45</v>
      </c>
      <c r="B20" s="56"/>
      <c r="C20" s="23"/>
      <c r="D20" s="16"/>
      <c r="E20" s="25"/>
      <c r="F20" s="26">
        <f>F10+F19</f>
        <v>12.870699999999999</v>
      </c>
      <c r="G20" s="26"/>
      <c r="H20" s="26">
        <f>H10+H19</f>
        <v>3.4283000000000001</v>
      </c>
      <c r="I20" s="26"/>
      <c r="J20" s="26">
        <f>J10+J19</f>
        <v>14.546759999999999</v>
      </c>
      <c r="K20" s="26"/>
      <c r="L20" s="26">
        <f>L10+L19</f>
        <v>13.327810000000001</v>
      </c>
      <c r="M20" s="26"/>
      <c r="N20" s="26">
        <f>N10+N19</f>
        <v>10.383500000000002</v>
      </c>
      <c r="O20" s="26"/>
      <c r="P20" s="26">
        <f>P10+P19</f>
        <v>12.870699999999999</v>
      </c>
      <c r="Q20" s="26"/>
      <c r="R20" s="26">
        <f>R10+R19</f>
        <v>12.982740000000002</v>
      </c>
      <c r="S20" s="26"/>
      <c r="T20" s="26">
        <f>T10+T19</f>
        <v>7.5601900000000004</v>
      </c>
      <c r="U20" s="26"/>
      <c r="V20" s="26">
        <f>V10+V19</f>
        <v>15.84638</v>
      </c>
      <c r="W20" s="26"/>
      <c r="X20" s="26">
        <f>X10+X19</f>
        <v>21.412329999999997</v>
      </c>
      <c r="Y20" s="26"/>
      <c r="Z20" s="26">
        <f>Z10+Z19</f>
        <v>20.645999999999997</v>
      </c>
      <c r="AA20" s="26"/>
      <c r="AB20" s="26">
        <f>AB10+AB19</f>
        <v>11.279789999999998</v>
      </c>
      <c r="AC20" s="26"/>
      <c r="AD20" s="26">
        <f>AD10+AD19</f>
        <v>11.50834</v>
      </c>
      <c r="AE20" s="26"/>
      <c r="AF20" s="26">
        <f>AF10+AF19</f>
        <v>5.6376499999999998</v>
      </c>
      <c r="AG20" s="26"/>
      <c r="AH20" s="26">
        <f>AH10+AH19</f>
        <v>8.1158900000000003</v>
      </c>
      <c r="AI20" s="26"/>
      <c r="AJ20" s="26">
        <f>AJ10+AJ19</f>
        <v>13.41295</v>
      </c>
      <c r="AK20" s="26"/>
      <c r="AL20" s="26">
        <f>AL10+AL19</f>
        <v>7.0941200000000002</v>
      </c>
      <c r="AM20" s="26"/>
      <c r="AN20" s="26">
        <f>AN10+AN19</f>
        <v>11.172229999999999</v>
      </c>
      <c r="AO20" s="26"/>
      <c r="AP20" s="26">
        <f>AP10+AP19</f>
        <v>4.8085900000000006</v>
      </c>
      <c r="AQ20" s="26"/>
      <c r="AR20" s="26">
        <f>AR10+AR19</f>
        <v>10.437279999999999</v>
      </c>
      <c r="AS20" s="26"/>
      <c r="AT20" s="26">
        <f>AT10+AT19</f>
        <v>19.42257</v>
      </c>
      <c r="AU20" s="26"/>
      <c r="AV20" s="26">
        <f>AV10+AV19</f>
        <v>7.2599400000000003</v>
      </c>
      <c r="AW20" s="26"/>
      <c r="AX20" s="26">
        <f>AX10+AX19</f>
        <v>20.45778</v>
      </c>
      <c r="AY20" s="26"/>
      <c r="AZ20" s="26">
        <f>AZ10+AZ19</f>
        <v>13.816279999999999</v>
      </c>
      <c r="BA20" s="26"/>
      <c r="BB20" s="26">
        <f>BB10+BB19</f>
        <v>10.782349999999999</v>
      </c>
      <c r="BC20" s="26"/>
      <c r="BD20" s="26">
        <f>BD10+BD19</f>
        <v>18.033320000000003</v>
      </c>
      <c r="BE20" s="26"/>
      <c r="BF20" s="26">
        <f>BF10+BF19</f>
        <v>2.2855400000000001</v>
      </c>
      <c r="BG20" s="26"/>
      <c r="BH20" s="26">
        <f>BH10+BH19</f>
        <v>15.102460000000001</v>
      </c>
      <c r="BI20" s="26"/>
      <c r="BJ20" s="26">
        <f>BJ10+BJ19</f>
        <v>13.305399999999997</v>
      </c>
      <c r="BK20" s="26"/>
      <c r="BL20" s="26">
        <f>BL10+BL19</f>
        <v>8.1024499999999993</v>
      </c>
      <c r="BM20" s="26"/>
      <c r="BN20" s="26">
        <f>BN10+BN19</f>
        <v>16.397590000000001</v>
      </c>
      <c r="BO20" s="26"/>
      <c r="BP20" s="26">
        <f>BP10+BP19</f>
        <v>16.733699999999999</v>
      </c>
      <c r="BQ20" s="26"/>
      <c r="BR20" s="26">
        <f>BR10+BR19</f>
        <v>3.3476399999999997</v>
      </c>
      <c r="BS20" s="26"/>
      <c r="BT20" s="26">
        <f>BT10+BT19</f>
        <v>2.7740099999999996</v>
      </c>
      <c r="BU20" s="26"/>
      <c r="BV20" s="26">
        <f>BV10+BV19</f>
        <v>13.62806</v>
      </c>
      <c r="BW20" s="26"/>
      <c r="BX20" s="26">
        <f>BX10+BX19</f>
        <v>14.044840000000001</v>
      </c>
      <c r="BY20" s="26"/>
      <c r="BZ20" s="26">
        <f>BZ10+BZ19</f>
        <v>11.275309999999999</v>
      </c>
      <c r="CA20" s="26"/>
      <c r="CB20" s="26">
        <f>CB10+CB19</f>
        <v>13.784910000000002</v>
      </c>
      <c r="CC20" s="27"/>
      <c r="CD20" s="26">
        <f>CD10+CD19</f>
        <v>16.034600000000001</v>
      </c>
      <c r="CE20" s="27"/>
      <c r="CF20" s="26">
        <f>CF10+CF19</f>
        <v>465.93100000000004</v>
      </c>
      <c r="CG20" s="22"/>
      <c r="CH20" s="26">
        <f>CH10+CH19</f>
        <v>264.98450000000003</v>
      </c>
      <c r="CI20" s="18"/>
      <c r="CJ20" s="26">
        <f>CJ10+CJ19</f>
        <v>730.91550000000007</v>
      </c>
      <c r="CK20" s="7"/>
      <c r="CL20" s="38"/>
      <c r="CM20" s="38"/>
    </row>
    <row r="21" spans="1:91">
      <c r="A21" s="39"/>
      <c r="B21" s="39"/>
      <c r="C21" s="39"/>
      <c r="D21" s="39"/>
      <c r="E21" s="39"/>
      <c r="F21" s="39"/>
      <c r="G21" s="39"/>
      <c r="H21" s="39"/>
    </row>
    <row r="22" spans="1:91">
      <c r="A22" s="39"/>
      <c r="B22" s="39"/>
      <c r="C22" s="39"/>
      <c r="D22" s="39"/>
      <c r="E22" s="39"/>
      <c r="F22" s="39"/>
      <c r="G22" s="39"/>
      <c r="H22" s="39"/>
    </row>
    <row r="23" spans="1:91">
      <c r="A23" s="39"/>
      <c r="B23" s="39"/>
      <c r="C23" s="39"/>
      <c r="D23" s="39"/>
      <c r="E23" s="39"/>
      <c r="F23" s="39"/>
      <c r="G23" s="39"/>
      <c r="H23" s="39"/>
    </row>
    <row r="24" spans="1:91">
      <c r="A24" s="39"/>
      <c r="B24" s="39"/>
      <c r="C24" s="39"/>
      <c r="D24" s="39"/>
      <c r="E24" s="39"/>
      <c r="F24" s="39"/>
      <c r="G24" s="39"/>
      <c r="H24" s="39"/>
    </row>
    <row r="25" spans="1:91">
      <c r="A25" s="39"/>
      <c r="B25" s="39"/>
      <c r="C25" s="39"/>
      <c r="D25" s="39"/>
      <c r="E25" s="39"/>
      <c r="F25" s="39"/>
      <c r="G25" s="39"/>
      <c r="H25" s="39"/>
    </row>
    <row r="26" spans="1:91">
      <c r="A26" s="39"/>
      <c r="B26" s="39"/>
      <c r="C26" s="39"/>
      <c r="D26" s="39"/>
      <c r="E26" s="39"/>
      <c r="F26" s="39"/>
      <c r="G26" s="39"/>
      <c r="H26" s="39"/>
    </row>
    <row r="27" spans="1:91">
      <c r="A27" s="39"/>
      <c r="B27" s="39"/>
      <c r="C27" s="39"/>
      <c r="D27" s="39"/>
      <c r="E27" s="39"/>
      <c r="F27" s="39"/>
      <c r="G27" s="39"/>
      <c r="H27" s="39"/>
    </row>
    <row r="28" spans="1:91">
      <c r="A28" s="39"/>
      <c r="B28" s="39"/>
      <c r="C28" s="39"/>
      <c r="D28" s="39"/>
      <c r="E28" s="39"/>
      <c r="F28" s="39"/>
      <c r="G28" s="39"/>
      <c r="H28" s="39"/>
    </row>
    <row r="29" spans="1:91">
      <c r="A29" s="39"/>
      <c r="B29" s="39"/>
      <c r="C29" s="39"/>
      <c r="D29" s="39"/>
      <c r="E29" s="39"/>
      <c r="F29" s="39"/>
      <c r="G29" s="39"/>
      <c r="H29" s="39"/>
    </row>
    <row r="30" spans="1:91">
      <c r="A30" s="39"/>
      <c r="B30" s="39"/>
      <c r="C30" s="39"/>
      <c r="D30" s="39"/>
      <c r="E30" s="39"/>
      <c r="F30" s="39"/>
      <c r="G30" s="39"/>
      <c r="H30" s="39"/>
    </row>
    <row r="31" spans="1:91">
      <c r="A31" s="39"/>
      <c r="B31" s="39"/>
      <c r="C31" s="39"/>
      <c r="D31" s="39"/>
      <c r="E31" s="39"/>
      <c r="F31" s="39"/>
      <c r="G31" s="39"/>
      <c r="H31" s="39"/>
    </row>
    <row r="32" spans="1:91">
      <c r="A32" s="39"/>
      <c r="B32" s="39"/>
      <c r="C32" s="39"/>
      <c r="D32" s="39"/>
      <c r="E32" s="39"/>
      <c r="F32" s="39"/>
      <c r="G32" s="39"/>
      <c r="H32" s="39"/>
    </row>
    <row r="33" spans="1:8">
      <c r="A33" s="39"/>
      <c r="B33" s="39"/>
      <c r="C33" s="39"/>
      <c r="D33" s="39"/>
      <c r="E33" s="39"/>
      <c r="F33" s="39"/>
      <c r="G33" s="39"/>
      <c r="H33" s="39"/>
    </row>
    <row r="34" spans="1:8">
      <c r="A34" s="39"/>
      <c r="B34" s="39"/>
      <c r="C34" s="39"/>
      <c r="D34" s="39"/>
      <c r="E34" s="39"/>
      <c r="F34" s="39"/>
      <c r="G34" s="39"/>
      <c r="H34" s="39"/>
    </row>
    <row r="35" spans="1:8">
      <c r="A35" s="39"/>
      <c r="B35" s="39"/>
      <c r="C35" s="39"/>
      <c r="D35" s="39"/>
      <c r="E35" s="39"/>
      <c r="F35" s="39"/>
      <c r="G35" s="39"/>
      <c r="H35" s="39"/>
    </row>
    <row r="36" spans="1:8">
      <c r="A36" s="39"/>
      <c r="B36" s="39"/>
      <c r="C36" s="39"/>
      <c r="D36" s="39"/>
      <c r="E36" s="39"/>
      <c r="F36" s="39"/>
      <c r="G36" s="39"/>
      <c r="H36" s="39"/>
    </row>
    <row r="37" spans="1:8">
      <c r="A37" s="39"/>
      <c r="B37" s="39"/>
      <c r="C37" s="39"/>
      <c r="D37" s="39"/>
      <c r="E37" s="39"/>
      <c r="F37" s="39"/>
      <c r="G37" s="39"/>
      <c r="H37" s="39"/>
    </row>
    <row r="38" spans="1:8">
      <c r="A38" s="39"/>
      <c r="B38" s="39"/>
      <c r="C38" s="39"/>
      <c r="D38" s="39"/>
      <c r="E38" s="39"/>
      <c r="F38" s="39"/>
      <c r="G38" s="39"/>
      <c r="H38" s="39"/>
    </row>
    <row r="39" spans="1:8">
      <c r="A39" s="39"/>
      <c r="B39" s="39"/>
      <c r="C39" s="39"/>
      <c r="D39" s="39"/>
      <c r="E39" s="39"/>
      <c r="F39" s="39"/>
      <c r="G39" s="39"/>
      <c r="H39" s="39"/>
    </row>
    <row r="40" spans="1:8">
      <c r="A40" s="39"/>
      <c r="B40" s="39"/>
      <c r="C40" s="39"/>
      <c r="D40" s="39"/>
      <c r="E40" s="39"/>
      <c r="F40" s="39"/>
      <c r="G40" s="39"/>
      <c r="H40" s="39"/>
    </row>
    <row r="41" spans="1:8">
      <c r="A41" s="39"/>
      <c r="B41" s="39"/>
      <c r="C41" s="39"/>
      <c r="D41" s="39"/>
      <c r="E41" s="39"/>
      <c r="F41" s="39"/>
      <c r="G41" s="39"/>
      <c r="H41" s="39"/>
    </row>
    <row r="42" spans="1:8">
      <c r="A42" s="39"/>
      <c r="B42" s="39"/>
      <c r="C42" s="39"/>
      <c r="D42" s="39"/>
      <c r="E42" s="39"/>
      <c r="F42" s="39"/>
      <c r="G42" s="39"/>
      <c r="H42" s="39"/>
    </row>
    <row r="43" spans="1:8">
      <c r="A43" s="39"/>
      <c r="B43" s="39"/>
      <c r="C43" s="39"/>
      <c r="D43" s="39"/>
      <c r="E43" s="39"/>
      <c r="F43" s="39"/>
      <c r="G43" s="39"/>
      <c r="H43" s="39"/>
    </row>
    <row r="44" spans="1:8">
      <c r="A44" s="39"/>
      <c r="B44" s="39"/>
      <c r="C44" s="39"/>
      <c r="D44" s="39"/>
      <c r="E44" s="39"/>
      <c r="F44" s="39"/>
      <c r="G44" s="39"/>
      <c r="H44" s="39"/>
    </row>
    <row r="45" spans="1:8">
      <c r="A45" s="39"/>
      <c r="B45" s="39"/>
      <c r="C45" s="39"/>
      <c r="D45" s="39"/>
      <c r="E45" s="39"/>
      <c r="F45" s="39"/>
      <c r="G45" s="39"/>
      <c r="H45" s="39"/>
    </row>
    <row r="46" spans="1:8">
      <c r="A46" s="39"/>
      <c r="B46" s="39"/>
      <c r="C46" s="39"/>
      <c r="D46" s="39"/>
      <c r="E46" s="39"/>
      <c r="F46" s="39"/>
      <c r="G46" s="39"/>
      <c r="H46" s="39"/>
    </row>
    <row r="47" spans="1:8">
      <c r="A47" s="39"/>
      <c r="B47" s="39"/>
      <c r="C47" s="39"/>
      <c r="D47" s="39"/>
      <c r="E47" s="39"/>
      <c r="F47" s="39"/>
      <c r="G47" s="39"/>
      <c r="H47" s="39"/>
    </row>
    <row r="48" spans="1:8">
      <c r="A48" s="39"/>
      <c r="B48" s="39"/>
      <c r="C48" s="39"/>
      <c r="D48" s="39"/>
      <c r="E48" s="39"/>
      <c r="F48" s="39"/>
      <c r="G48" s="39"/>
      <c r="H48" s="39"/>
    </row>
    <row r="49" spans="1:8">
      <c r="A49" s="39"/>
      <c r="B49" s="39"/>
      <c r="C49" s="39"/>
      <c r="D49" s="39"/>
      <c r="E49" s="39"/>
      <c r="F49" s="39"/>
      <c r="G49" s="39"/>
      <c r="H49" s="39"/>
    </row>
    <row r="50" spans="1:8">
      <c r="A50" s="39"/>
      <c r="B50" s="39"/>
      <c r="C50" s="39"/>
      <c r="D50" s="39"/>
      <c r="E50" s="39"/>
      <c r="F50" s="39"/>
      <c r="G50" s="39"/>
      <c r="H50" s="39"/>
    </row>
    <row r="51" spans="1:8">
      <c r="A51" s="39"/>
      <c r="B51" s="39"/>
      <c r="C51" s="39"/>
      <c r="D51" s="39"/>
      <c r="E51" s="39"/>
      <c r="F51" s="39"/>
      <c r="G51" s="39"/>
      <c r="H51" s="39"/>
    </row>
    <row r="52" spans="1:8">
      <c r="A52" s="39"/>
      <c r="B52" s="39"/>
      <c r="C52" s="39"/>
      <c r="D52" s="39"/>
      <c r="E52" s="39"/>
      <c r="F52" s="39"/>
      <c r="G52" s="39"/>
      <c r="H52" s="39"/>
    </row>
    <row r="53" spans="1:8">
      <c r="A53" s="39"/>
      <c r="B53" s="39"/>
      <c r="C53" s="39"/>
      <c r="D53" s="39"/>
      <c r="E53" s="39"/>
      <c r="F53" s="39"/>
      <c r="G53" s="39"/>
      <c r="H53" s="39"/>
    </row>
    <row r="54" spans="1:8">
      <c r="A54" s="39"/>
      <c r="B54" s="39"/>
      <c r="C54" s="39"/>
      <c r="D54" s="39"/>
      <c r="E54" s="39"/>
      <c r="F54" s="39"/>
      <c r="G54" s="39"/>
      <c r="H54" s="39"/>
    </row>
    <row r="55" spans="1:8">
      <c r="A55" s="39"/>
      <c r="B55" s="39"/>
      <c r="C55" s="39"/>
      <c r="D55" s="39"/>
      <c r="E55" s="39"/>
      <c r="F55" s="39"/>
      <c r="G55" s="39"/>
      <c r="H55" s="39"/>
    </row>
    <row r="56" spans="1:8">
      <c r="A56" s="39"/>
      <c r="B56" s="39"/>
      <c r="C56" s="39"/>
      <c r="D56" s="39"/>
      <c r="E56" s="39"/>
      <c r="F56" s="39"/>
      <c r="G56" s="39"/>
      <c r="H56" s="39"/>
    </row>
    <row r="57" spans="1:8">
      <c r="A57" s="39"/>
      <c r="B57" s="39"/>
      <c r="C57" s="39"/>
      <c r="D57" s="39"/>
      <c r="E57" s="39"/>
      <c r="F57" s="39"/>
      <c r="G57" s="39"/>
      <c r="H57" s="39"/>
    </row>
    <row r="58" spans="1:8">
      <c r="A58" s="39"/>
      <c r="B58" s="39"/>
      <c r="C58" s="39"/>
      <c r="D58" s="39"/>
      <c r="E58" s="39"/>
      <c r="F58" s="39"/>
      <c r="G58" s="39"/>
      <c r="H58" s="39"/>
    </row>
    <row r="59" spans="1:8">
      <c r="A59" s="39"/>
      <c r="B59" s="39"/>
      <c r="C59" s="39"/>
      <c r="D59" s="39"/>
      <c r="E59" s="39"/>
      <c r="F59" s="39"/>
      <c r="G59" s="39"/>
      <c r="H59" s="39"/>
    </row>
    <row r="60" spans="1:8">
      <c r="A60" s="39"/>
      <c r="B60" s="39"/>
      <c r="C60" s="39"/>
      <c r="D60" s="39"/>
      <c r="E60" s="39"/>
      <c r="F60" s="39"/>
      <c r="G60" s="39"/>
      <c r="H60" s="39"/>
    </row>
    <row r="61" spans="1:8">
      <c r="A61" s="39"/>
      <c r="B61" s="39"/>
      <c r="C61" s="39"/>
      <c r="D61" s="39"/>
      <c r="E61" s="39"/>
      <c r="F61" s="39"/>
      <c r="G61" s="39"/>
      <c r="H61" s="39"/>
    </row>
    <row r="62" spans="1:8">
      <c r="A62" s="39"/>
      <c r="B62" s="39"/>
      <c r="C62" s="39"/>
      <c r="D62" s="39"/>
      <c r="E62" s="39"/>
      <c r="F62" s="39"/>
      <c r="G62" s="39"/>
      <c r="H62" s="39"/>
    </row>
    <row r="63" spans="1:8">
      <c r="A63" s="39"/>
      <c r="B63" s="39"/>
      <c r="C63" s="39"/>
      <c r="D63" s="39"/>
      <c r="E63" s="39"/>
      <c r="F63" s="39"/>
      <c r="G63" s="39"/>
      <c r="H63" s="39"/>
    </row>
    <row r="64" spans="1:8">
      <c r="A64" s="39"/>
      <c r="B64" s="39"/>
      <c r="C64" s="39"/>
      <c r="D64" s="39"/>
      <c r="E64" s="39"/>
      <c r="F64" s="39"/>
      <c r="G64" s="39"/>
      <c r="H64" s="39"/>
    </row>
    <row r="65" spans="1:8">
      <c r="A65" s="39"/>
      <c r="B65" s="39"/>
      <c r="C65" s="39"/>
      <c r="D65" s="39"/>
      <c r="E65" s="39"/>
      <c r="F65" s="39"/>
      <c r="G65" s="39"/>
      <c r="H65" s="39"/>
    </row>
    <row r="66" spans="1:8">
      <c r="A66" s="39"/>
      <c r="B66" s="39"/>
      <c r="C66" s="39"/>
      <c r="D66" s="39"/>
      <c r="E66" s="39"/>
      <c r="F66" s="39"/>
      <c r="G66" s="39"/>
      <c r="H66" s="39"/>
    </row>
    <row r="67" spans="1:8">
      <c r="A67" s="39"/>
      <c r="B67" s="39"/>
      <c r="C67" s="39"/>
      <c r="D67" s="39"/>
      <c r="E67" s="39"/>
      <c r="F67" s="39"/>
      <c r="G67" s="39"/>
      <c r="H67" s="39"/>
    </row>
    <row r="68" spans="1:8">
      <c r="A68" s="39"/>
      <c r="B68" s="39"/>
      <c r="C68" s="39"/>
      <c r="D68" s="39"/>
      <c r="E68" s="39"/>
      <c r="F68" s="39"/>
      <c r="G68" s="39"/>
      <c r="H68" s="39"/>
    </row>
    <row r="69" spans="1:8">
      <c r="A69" s="39"/>
      <c r="B69" s="39"/>
      <c r="C69" s="39"/>
      <c r="D69" s="39"/>
      <c r="E69" s="39"/>
      <c r="F69" s="39"/>
      <c r="G69" s="39"/>
      <c r="H69" s="39"/>
    </row>
    <row r="70" spans="1:8">
      <c r="A70" s="39"/>
      <c r="B70" s="39"/>
      <c r="C70" s="39"/>
      <c r="D70" s="39"/>
      <c r="E70" s="39"/>
      <c r="F70" s="39"/>
      <c r="G70" s="39"/>
      <c r="H70" s="39"/>
    </row>
    <row r="71" spans="1:8">
      <c r="A71" s="39"/>
      <c r="B71" s="39"/>
      <c r="C71" s="39"/>
      <c r="D71" s="39"/>
      <c r="E71" s="39"/>
      <c r="F71" s="39"/>
      <c r="G71" s="39"/>
      <c r="H71" s="39"/>
    </row>
    <row r="72" spans="1:8">
      <c r="A72" s="39"/>
      <c r="B72" s="39"/>
      <c r="C72" s="39"/>
      <c r="D72" s="39"/>
      <c r="E72" s="39"/>
      <c r="F72" s="39"/>
      <c r="G72" s="39"/>
      <c r="H72" s="39"/>
    </row>
    <row r="73" spans="1:8">
      <c r="A73" s="39"/>
      <c r="B73" s="39"/>
      <c r="C73" s="39"/>
      <c r="D73" s="39"/>
      <c r="E73" s="39"/>
      <c r="F73" s="39"/>
      <c r="G73" s="39"/>
      <c r="H73" s="39"/>
    </row>
    <row r="74" spans="1:8">
      <c r="A74" s="39"/>
      <c r="B74" s="39"/>
      <c r="C74" s="39"/>
      <c r="D74" s="39"/>
      <c r="E74" s="39"/>
      <c r="F74" s="39"/>
      <c r="G74" s="39"/>
      <c r="H74" s="39"/>
    </row>
    <row r="75" spans="1:8">
      <c r="A75" s="39"/>
      <c r="B75" s="39"/>
      <c r="C75" s="39"/>
      <c r="D75" s="39"/>
      <c r="E75" s="39"/>
      <c r="F75" s="39"/>
      <c r="G75" s="39"/>
      <c r="H75" s="39"/>
    </row>
    <row r="76" spans="1:8">
      <c r="A76" s="39"/>
      <c r="B76" s="39"/>
      <c r="C76" s="39"/>
      <c r="D76" s="39"/>
      <c r="E76" s="39"/>
      <c r="F76" s="39"/>
      <c r="G76" s="39"/>
      <c r="H76" s="39"/>
    </row>
    <row r="77" spans="1:8">
      <c r="A77" s="39"/>
      <c r="B77" s="39"/>
      <c r="C77" s="39"/>
      <c r="D77" s="39"/>
      <c r="E77" s="39"/>
      <c r="F77" s="39"/>
      <c r="G77" s="39"/>
      <c r="H77" s="39"/>
    </row>
    <row r="78" spans="1:8">
      <c r="A78" s="39"/>
      <c r="B78" s="39"/>
      <c r="C78" s="39"/>
      <c r="D78" s="39"/>
      <c r="E78" s="39"/>
      <c r="F78" s="39"/>
      <c r="G78" s="39"/>
      <c r="H78" s="39"/>
    </row>
    <row r="79" spans="1:8">
      <c r="A79" s="39"/>
      <c r="B79" s="39"/>
      <c r="C79" s="39"/>
      <c r="D79" s="39"/>
      <c r="E79" s="39"/>
      <c r="F79" s="39"/>
      <c r="G79" s="39"/>
      <c r="H79" s="39"/>
    </row>
    <row r="80" spans="1:8">
      <c r="A80" s="39"/>
      <c r="B80" s="39"/>
      <c r="C80" s="39"/>
      <c r="D80" s="39"/>
      <c r="E80" s="39"/>
      <c r="F80" s="39"/>
      <c r="G80" s="39"/>
      <c r="H80" s="39"/>
    </row>
    <row r="81" spans="1:8">
      <c r="A81" s="39"/>
      <c r="B81" s="39"/>
      <c r="C81" s="39"/>
      <c r="D81" s="39"/>
      <c r="E81" s="39"/>
      <c r="F81" s="39"/>
      <c r="G81" s="39"/>
      <c r="H81" s="39"/>
    </row>
    <row r="82" spans="1:8">
      <c r="A82" s="39"/>
      <c r="B82" s="39"/>
      <c r="C82" s="39"/>
      <c r="D82" s="39"/>
      <c r="E82" s="39"/>
      <c r="F82" s="39"/>
      <c r="G82" s="39"/>
      <c r="H82" s="39"/>
    </row>
    <row r="83" spans="1:8">
      <c r="A83" s="39"/>
      <c r="B83" s="39"/>
      <c r="C83" s="39"/>
      <c r="D83" s="39"/>
      <c r="E83" s="39"/>
      <c r="F83" s="39"/>
      <c r="G83" s="39"/>
      <c r="H83" s="39"/>
    </row>
    <row r="84" spans="1:8">
      <c r="A84" s="39"/>
      <c r="B84" s="39"/>
      <c r="C84" s="39"/>
      <c r="D84" s="39"/>
      <c r="E84" s="39"/>
      <c r="F84" s="39"/>
      <c r="G84" s="39"/>
      <c r="H84" s="39"/>
    </row>
    <row r="85" spans="1:8">
      <c r="A85" s="39"/>
      <c r="B85" s="39"/>
      <c r="C85" s="39"/>
      <c r="D85" s="39"/>
      <c r="E85" s="39"/>
      <c r="F85" s="39"/>
      <c r="G85" s="39"/>
      <c r="H85" s="39"/>
    </row>
    <row r="86" spans="1:8">
      <c r="A86" s="39"/>
      <c r="B86" s="39"/>
      <c r="C86" s="39"/>
      <c r="D86" s="39"/>
      <c r="E86" s="39"/>
      <c r="F86" s="39"/>
      <c r="G86" s="39"/>
      <c r="H86" s="39"/>
    </row>
    <row r="87" spans="1:8">
      <c r="A87" s="39"/>
      <c r="B87" s="39"/>
      <c r="C87" s="39"/>
      <c r="D87" s="39"/>
      <c r="E87" s="39"/>
      <c r="F87" s="39"/>
      <c r="G87" s="39"/>
      <c r="H87" s="39"/>
    </row>
    <row r="88" spans="1:8">
      <c r="A88" s="39"/>
      <c r="B88" s="39"/>
      <c r="C88" s="39"/>
      <c r="D88" s="39"/>
      <c r="E88" s="39"/>
      <c r="F88" s="39"/>
      <c r="G88" s="39"/>
      <c r="H88" s="39"/>
    </row>
    <row r="89" spans="1:8">
      <c r="A89" s="39"/>
      <c r="B89" s="39"/>
      <c r="C89" s="39"/>
      <c r="D89" s="39"/>
      <c r="E89" s="39"/>
      <c r="F89" s="39"/>
      <c r="G89" s="39"/>
      <c r="H89" s="39"/>
    </row>
    <row r="90" spans="1:8">
      <c r="A90" s="39"/>
      <c r="B90" s="39"/>
      <c r="C90" s="39"/>
      <c r="D90" s="39"/>
      <c r="E90" s="39"/>
      <c r="F90" s="39"/>
      <c r="G90" s="39"/>
      <c r="H90" s="39"/>
    </row>
    <row r="91" spans="1:8">
      <c r="A91" s="39"/>
      <c r="B91" s="39"/>
      <c r="C91" s="39"/>
      <c r="D91" s="39"/>
      <c r="E91" s="39"/>
      <c r="F91" s="39"/>
      <c r="G91" s="39"/>
      <c r="H91" s="39"/>
    </row>
    <row r="92" spans="1:8">
      <c r="A92" s="39"/>
      <c r="B92" s="39"/>
      <c r="C92" s="39"/>
      <c r="D92" s="39"/>
      <c r="E92" s="39"/>
      <c r="F92" s="39"/>
      <c r="G92" s="39"/>
      <c r="H92" s="39"/>
    </row>
    <row r="93" spans="1:8">
      <c r="A93" s="39"/>
      <c r="B93" s="39"/>
      <c r="C93" s="39"/>
      <c r="D93" s="39"/>
      <c r="E93" s="39"/>
      <c r="F93" s="39"/>
      <c r="G93" s="39"/>
      <c r="H93" s="39"/>
    </row>
    <row r="94" spans="1:8">
      <c r="A94" s="39"/>
      <c r="B94" s="39"/>
      <c r="C94" s="39"/>
      <c r="D94" s="39"/>
      <c r="E94" s="39"/>
      <c r="F94" s="39"/>
      <c r="G94" s="39"/>
      <c r="H94" s="39"/>
    </row>
    <row r="95" spans="1:8">
      <c r="A95" s="39"/>
      <c r="B95" s="39"/>
      <c r="C95" s="39"/>
      <c r="D95" s="39"/>
      <c r="E95" s="39"/>
      <c r="F95" s="39"/>
      <c r="G95" s="39"/>
      <c r="H95" s="39"/>
    </row>
    <row r="96" spans="1:8">
      <c r="A96" s="39"/>
      <c r="B96" s="39"/>
      <c r="C96" s="39"/>
      <c r="D96" s="39"/>
      <c r="E96" s="39"/>
      <c r="F96" s="39"/>
      <c r="G96" s="39"/>
      <c r="H96" s="39"/>
    </row>
    <row r="97" spans="1:8">
      <c r="A97" s="39"/>
      <c r="B97" s="39"/>
      <c r="C97" s="39"/>
      <c r="D97" s="39"/>
      <c r="E97" s="39"/>
      <c r="F97" s="39"/>
      <c r="G97" s="39"/>
      <c r="H97" s="39"/>
    </row>
    <row r="98" spans="1:8">
      <c r="A98" s="39"/>
      <c r="B98" s="39"/>
      <c r="C98" s="39"/>
      <c r="D98" s="39"/>
      <c r="E98" s="39"/>
      <c r="F98" s="39"/>
      <c r="G98" s="39"/>
      <c r="H98" s="39"/>
    </row>
    <row r="99" spans="1:8">
      <c r="A99" s="39"/>
      <c r="B99" s="39"/>
      <c r="C99" s="39"/>
      <c r="D99" s="39"/>
      <c r="E99" s="39"/>
      <c r="F99" s="39"/>
      <c r="G99" s="39"/>
      <c r="H99" s="39"/>
    </row>
    <row r="100" spans="1:8">
      <c r="A100" s="39"/>
      <c r="B100" s="39"/>
      <c r="C100" s="39"/>
      <c r="D100" s="39"/>
      <c r="E100" s="39"/>
      <c r="F100" s="39"/>
      <c r="G100" s="39"/>
      <c r="H100" s="39"/>
    </row>
    <row r="101" spans="1:8">
      <c r="A101" s="39"/>
      <c r="B101" s="39"/>
      <c r="C101" s="39"/>
      <c r="D101" s="39"/>
      <c r="E101" s="39"/>
      <c r="F101" s="39"/>
      <c r="G101" s="39"/>
      <c r="H101" s="39"/>
    </row>
    <row r="102" spans="1:8">
      <c r="A102" s="39"/>
      <c r="B102" s="39"/>
      <c r="C102" s="39"/>
      <c r="D102" s="39"/>
      <c r="E102" s="39"/>
      <c r="F102" s="39"/>
      <c r="G102" s="39"/>
      <c r="H102" s="39"/>
    </row>
    <row r="103" spans="1:8">
      <c r="A103" s="39"/>
      <c r="B103" s="39"/>
      <c r="C103" s="39"/>
      <c r="D103" s="39"/>
      <c r="E103" s="39"/>
      <c r="F103" s="39"/>
      <c r="G103" s="39"/>
      <c r="H103" s="39"/>
    </row>
    <row r="104" spans="1:8">
      <c r="A104" s="39"/>
      <c r="B104" s="39"/>
      <c r="C104" s="39"/>
      <c r="D104" s="39"/>
      <c r="E104" s="39"/>
      <c r="F104" s="39"/>
      <c r="G104" s="39"/>
      <c r="H104" s="39"/>
    </row>
    <row r="105" spans="1:8">
      <c r="A105" s="39"/>
      <c r="B105" s="39"/>
      <c r="C105" s="39"/>
      <c r="D105" s="39"/>
      <c r="E105" s="39"/>
      <c r="F105" s="39"/>
      <c r="G105" s="39"/>
      <c r="H105" s="39"/>
    </row>
    <row r="106" spans="1:8">
      <c r="A106" s="39"/>
      <c r="B106" s="39"/>
      <c r="C106" s="39"/>
      <c r="D106" s="39"/>
      <c r="E106" s="39"/>
      <c r="F106" s="39"/>
      <c r="G106" s="39"/>
      <c r="H106" s="39"/>
    </row>
    <row r="107" spans="1:8">
      <c r="A107" s="39"/>
      <c r="B107" s="39"/>
      <c r="C107" s="39"/>
      <c r="D107" s="39"/>
      <c r="E107" s="39"/>
      <c r="F107" s="39"/>
      <c r="G107" s="39"/>
      <c r="H107" s="39"/>
    </row>
    <row r="108" spans="1:8">
      <c r="A108" s="39"/>
      <c r="B108" s="39"/>
      <c r="C108" s="39"/>
      <c r="D108" s="39"/>
      <c r="E108" s="39"/>
      <c r="F108" s="39"/>
      <c r="G108" s="39"/>
      <c r="H108" s="39"/>
    </row>
    <row r="109" spans="1:8">
      <c r="A109" s="39"/>
      <c r="B109" s="39"/>
      <c r="C109" s="39"/>
      <c r="D109" s="39"/>
      <c r="E109" s="39"/>
      <c r="F109" s="39"/>
      <c r="G109" s="39"/>
      <c r="H109" s="39"/>
    </row>
    <row r="110" spans="1:8">
      <c r="A110" s="39"/>
      <c r="B110" s="39"/>
      <c r="C110" s="39"/>
      <c r="D110" s="39"/>
      <c r="E110" s="39"/>
      <c r="F110" s="39"/>
      <c r="G110" s="39"/>
      <c r="H110" s="39"/>
    </row>
    <row r="111" spans="1:8">
      <c r="A111" s="39"/>
      <c r="B111" s="39"/>
      <c r="C111" s="39"/>
      <c r="D111" s="39"/>
      <c r="E111" s="39"/>
      <c r="F111" s="39"/>
      <c r="G111" s="39"/>
      <c r="H111" s="39"/>
    </row>
    <row r="112" spans="1:8">
      <c r="A112" s="39"/>
      <c r="B112" s="39"/>
      <c r="C112" s="39"/>
      <c r="D112" s="39"/>
      <c r="E112" s="39"/>
      <c r="F112" s="39"/>
      <c r="G112" s="39"/>
      <c r="H112" s="39"/>
    </row>
    <row r="113" spans="1:8">
      <c r="A113" s="39"/>
      <c r="B113" s="39"/>
      <c r="C113" s="39"/>
      <c r="D113" s="39"/>
      <c r="E113" s="39"/>
      <c r="F113" s="39"/>
      <c r="G113" s="39"/>
      <c r="H113" s="39"/>
    </row>
    <row r="114" spans="1:8">
      <c r="A114" s="39"/>
      <c r="B114" s="39"/>
      <c r="C114" s="39"/>
      <c r="D114" s="39"/>
      <c r="E114" s="39"/>
      <c r="F114" s="39"/>
      <c r="G114" s="39"/>
      <c r="H114" s="39"/>
    </row>
    <row r="115" spans="1:8">
      <c r="A115" s="39"/>
      <c r="B115" s="39"/>
      <c r="C115" s="39"/>
      <c r="D115" s="39"/>
      <c r="E115" s="39"/>
      <c r="F115" s="39"/>
      <c r="G115" s="39"/>
      <c r="H115" s="39"/>
    </row>
    <row r="116" spans="1:8">
      <c r="A116" s="39"/>
      <c r="B116" s="39"/>
      <c r="C116" s="39"/>
      <c r="D116" s="39"/>
      <c r="E116" s="39"/>
      <c r="F116" s="39"/>
      <c r="G116" s="39"/>
      <c r="H116" s="39"/>
    </row>
    <row r="117" spans="1:8">
      <c r="A117" s="39"/>
      <c r="B117" s="39"/>
      <c r="C117" s="39"/>
      <c r="D117" s="39"/>
      <c r="E117" s="39"/>
      <c r="F117" s="39"/>
      <c r="G117" s="39"/>
      <c r="H117" s="39"/>
    </row>
    <row r="118" spans="1:8">
      <c r="A118" s="39"/>
      <c r="B118" s="39"/>
      <c r="C118" s="39"/>
      <c r="D118" s="39"/>
      <c r="E118" s="39"/>
      <c r="F118" s="39"/>
      <c r="G118" s="39"/>
      <c r="H118" s="39"/>
    </row>
  </sheetData>
  <mergeCells count="50">
    <mergeCell ref="A19:B19"/>
    <mergeCell ref="A20:B20"/>
    <mergeCell ref="CE1:CF1"/>
    <mergeCell ref="CG1:CH1"/>
    <mergeCell ref="CI1:CJ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CK1:CK2"/>
    <mergeCell ref="A10:B10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BS1:BT1"/>
    <mergeCell ref="BU1:BV1"/>
    <mergeCell ref="BW1:BX1"/>
    <mergeCell ref="AW1:AX1"/>
    <mergeCell ref="AY1:AZ1"/>
    <mergeCell ref="AA1:AB1"/>
    <mergeCell ref="AC1:AD1"/>
    <mergeCell ref="AE1:AF1"/>
    <mergeCell ref="AG1:AH1"/>
    <mergeCell ref="A11:B11"/>
    <mergeCell ref="U1:V1"/>
    <mergeCell ref="I1:J1"/>
    <mergeCell ref="A1:A2"/>
    <mergeCell ref="C1:C2"/>
    <mergeCell ref="D1:D2"/>
    <mergeCell ref="E1:F1"/>
    <mergeCell ref="G1:H1"/>
    <mergeCell ref="K1:L1"/>
    <mergeCell ref="M1:N1"/>
    <mergeCell ref="O1:P1"/>
    <mergeCell ref="Q1:R1"/>
    <mergeCell ref="S1:T1"/>
  </mergeCells>
  <printOptions horizontalCentered="1" gridLines="1"/>
  <pageMargins left="0.31496062992126" right="0.27559055118110198" top="0.66929133858267698" bottom="0.196850393700787" header="0.196850393700787" footer="0.15748031496063"/>
  <pageSetup scale="95" orientation="portrait" r:id="rId1"/>
  <headerFooter alignWithMargins="0">
    <oddHeader>&amp;C&amp;"Arial,Bold"&amp;16BIHAR EDUCATION PROJECT COUNCIL, PATNA
&amp;12Proposed Activities under REMS in Financial Year-2014-15</oddHeader>
  </headerFooter>
  <colBreaks count="41" manualBreakCount="41">
    <brk id="6" max="27" man="1"/>
    <brk id="8" max="27" man="1"/>
    <brk id="10" max="27" man="1"/>
    <brk id="12" max="27" man="1"/>
    <brk id="14" max="27" man="1"/>
    <brk id="16" max="27" man="1"/>
    <brk id="18" max="27" man="1"/>
    <brk id="20" max="27" man="1"/>
    <brk id="22" max="27" man="1"/>
    <brk id="24" max="27" man="1"/>
    <brk id="26" max="27" man="1"/>
    <brk id="28" max="27" man="1"/>
    <brk id="30" max="27" man="1"/>
    <brk id="32" max="27" man="1"/>
    <brk id="34" max="27" man="1"/>
    <brk id="36" max="27" man="1"/>
    <brk id="38" max="27" man="1"/>
    <brk id="40" max="27" man="1"/>
    <brk id="42" max="27" man="1"/>
    <brk id="44" max="27" man="1"/>
    <brk id="46" max="27" man="1"/>
    <brk id="48" max="27" man="1"/>
    <brk id="50" max="27" man="1"/>
    <brk id="52" max="27" man="1"/>
    <brk id="54" max="27" man="1"/>
    <brk id="56" max="27" man="1"/>
    <brk id="58" max="27" man="1"/>
    <brk id="60" max="27" man="1"/>
    <brk id="62" max="27" man="1"/>
    <brk id="64" max="27" man="1"/>
    <brk id="66" max="27" man="1"/>
    <brk id="68" max="27" man="1"/>
    <brk id="70" max="27" man="1"/>
    <brk id="72" max="27" man="1"/>
    <brk id="74" max="27" man="1"/>
    <brk id="76" max="27" man="1"/>
    <brk id="78" max="27" man="1"/>
    <brk id="80" max="27" man="1"/>
    <brk id="82" max="27" man="1"/>
    <brk id="84" max="27" man="1"/>
    <brk id="8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REMS_2014-15</vt:lpstr>
      <vt:lpstr>'REMS_2014-15'!Print_Titles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S. Singh</dc:creator>
  <cp:lastModifiedBy>R. S. Singh</cp:lastModifiedBy>
  <dcterms:created xsi:type="dcterms:W3CDTF">2014-03-22T08:53:05Z</dcterms:created>
  <dcterms:modified xsi:type="dcterms:W3CDTF">2014-06-06T07:20:32Z</dcterms:modified>
</cp:coreProperties>
</file>